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codeName="{7A2D7E96-6E34-419A-AE5F-296B3A7E7977}"/>
  <workbookPr filterPrivacy="1" codeName="DieseArbeitsmappe"/>
  <xr:revisionPtr revIDLastSave="0" documentId="13_ncr:1_{0A908574-C4D2-4BC3-A278-2124CA50640A}" xr6:coauthVersionLast="47" xr6:coauthVersionMax="47" xr10:uidLastSave="{00000000-0000-0000-0000-000000000000}"/>
  <bookViews>
    <workbookView xWindow="28680" yWindow="-120" windowWidth="29040" windowHeight="15840" firstSheet="1" activeTab="2" xr2:uid="{00000000-000D-0000-FFFF-FFFF00000000}"/>
  </bookViews>
  <sheets>
    <sheet name="EVP" sheetId="13" state="hidden" r:id="rId1"/>
    <sheet name="Start" sheetId="10" r:id="rId2"/>
    <sheet name="Daten-Eingabe" sheetId="3" r:id="rId3"/>
    <sheet name="Einbereichswaage" sheetId="1" r:id="rId4"/>
    <sheet name="Zweibereichswaage" sheetId="5" state="hidden" r:id="rId5"/>
    <sheet name="Dreibereichswaage" sheetId="11" state="hidden" r:id="rId6"/>
    <sheet name="Zweiteilungswaage" sheetId="7" state="hidden" r:id="rId7"/>
    <sheet name="Dreiteilungswaage" sheetId="6" state="hidden" r:id="rId8"/>
    <sheet name="Tabelle1" sheetId="8" state="hidden" r:id="rId9"/>
  </sheets>
  <definedNames>
    <definedName name="dienststelle">EVP!$B$22</definedName>
    <definedName name="dienststelle.name">EVP!$B$22</definedName>
    <definedName name="_xlnm.Print_Area" localSheetId="2">'Daten-Eingabe'!$A$1:$J$53</definedName>
    <definedName name="_xlnm.Print_Area" localSheetId="5">Dreibereichswaage!$A$1:$I$84</definedName>
    <definedName name="_xlnm.Print_Area" localSheetId="7">Dreiteilungswaage!$A$1:$I$84</definedName>
    <definedName name="_xlnm.Print_Area" localSheetId="3">Einbereichswaage!$A$1:$I$84</definedName>
    <definedName name="_xlnm.Print_Area" localSheetId="4">Zweibereichswaage!$A$1:$I$84</definedName>
    <definedName name="_xlnm.Print_Area" localSheetId="6">Zweiteilungswaage!$A$1:$I$84</definedName>
    <definedName name="ereignis.geprüft">EVP!$B$26</definedName>
    <definedName name="ereignis.geprüft_von">EVP!$B$27</definedName>
    <definedName name="ereignis.nächste_prüfung">EVP!$B$28</definedName>
    <definedName name="karteifeld.baujahr">EVP!$B$30</definedName>
    <definedName name="karteifeld.d_1">EVP!$B$31</definedName>
    <definedName name="karteifeld.d_2">EVP!$B$32</definedName>
    <definedName name="karteifeld.d_3">EVP!$B$33</definedName>
    <definedName name="karteifeld.e_1">EVP!$B$34</definedName>
    <definedName name="karteifeld.e_2">EVP!$B$35</definedName>
    <definedName name="karteifeld.e_3">EVP!$B$36</definedName>
    <definedName name="karteifeld.einheit">EVP!$B$37</definedName>
    <definedName name="karteifeld.genauigkeitsklasse">EVP!$B$38</definedName>
    <definedName name="karteifeld.hersteller">EVP!$B$39</definedName>
    <definedName name="karteifeld.identnummer">EVP!$B$40</definedName>
    <definedName name="karteifeld.kenngröße">EVP!$B$41</definedName>
    <definedName name="karteifeld.kundenidentnr">EVP!$B$42</definedName>
    <definedName name="karteifeld.max_2">EVP!$B$43</definedName>
    <definedName name="karteifeld.max_3">EVP!$B$44</definedName>
    <definedName name="karteifeld.messgeräteart">EVP!$B$48</definedName>
    <definedName name="karteifeld.min_1">EVP!$B$45</definedName>
    <definedName name="karteifeld.min_2">EVP!$B$46</definedName>
    <definedName name="karteifeld.min_3">EVP!$B$47</definedName>
    <definedName name="karteifeld.teilung">EVP!$B$49</definedName>
    <definedName name="karteifeld.teilungswert">EVP!$B$49</definedName>
    <definedName name="karteifeld.typ">EVP!$B$50</definedName>
    <definedName name="karteifeld.zulassung">EVP!$B$51</definedName>
    <definedName name="letzte_prüfung">EVP!$B$23</definedName>
    <definedName name="mitarbeiter.name">EVP!$B$5</definedName>
    <definedName name="nächste_prüfung">EVP!$B$24</definedName>
    <definedName name="prüfmittel.ereignis.geprüft">EVP!$B$26</definedName>
    <definedName name="prüfmittel.ereignis.geprüft_von">EVP!$B$27</definedName>
    <definedName name="prüfmittel.ereignis.nächste_prüfung">EVP!$B$28</definedName>
    <definedName name="prüfmittel.prüfmittelfeld.genauigkeitsklasse">EVP!$B$38</definedName>
    <definedName name="prüfmittel.prüfmittelfeld.hersteller">EVP!$B$39</definedName>
    <definedName name="prüfmittel.prüfmittelfeld.identnummer">EVP!$B$40</definedName>
    <definedName name="prüfmittel.prüfmittelfeld.kundenidentnr">EVP!$B$42</definedName>
    <definedName name="prüfmittel.prüfmittelfeld.typ">EVP!$B$50</definedName>
    <definedName name="prüfmittel.prüfmittelfeld.vwb_größe1">EVP!$B$37</definedName>
    <definedName name="prüfmittel.prüfmittelfeld.vwb_max1">EVP!$B$41</definedName>
    <definedName name="prüfmittel.prüfmittelfeld.vwb_min1">EVP!$B$45</definedName>
    <definedName name="prüfmittel.prüfmittelfeld.vwb_teilung1">EVP!$B$49</definedName>
    <definedName name="rechnungsempfaenger.anrede">EVP!$D$8</definedName>
    <definedName name="rechnungsempfaenger.ansprechpartner">EVP!$D$18</definedName>
    <definedName name="rechnungsempfaenger.fax">EVP!$D$20</definedName>
    <definedName name="rechnungsempfaenger.hausnummer">EVP!$D$15</definedName>
    <definedName name="rechnungsempfaenger.kundenname_1">EVP!$D$11</definedName>
    <definedName name="rechnungsempfaenger.kundenname_2">EVP!$D$12</definedName>
    <definedName name="rechnungsempfaenger.kundenname_3">EVP!$D$13</definedName>
    <definedName name="rechnungsempfaenger.kundennr">EVP!$D$7</definedName>
    <definedName name="rechnungsempfaenger.ort">EVP!$D$17</definedName>
    <definedName name="rechnungsempfaenger.plz">EVP!$D$16</definedName>
    <definedName name="rechnungsempfaenger.strasse">EVP!$D$14</definedName>
    <definedName name="rechnungsempfaenger.telefon">EVP!$D$19</definedName>
    <definedName name="rechnungsempfaenger.titel">EVP!$D$9</definedName>
    <definedName name="rechnungsempfaenger.vorname">EVP!$D$10</definedName>
    <definedName name="standort.anrede">EVP!$B$8</definedName>
    <definedName name="standort.ansprechpartner">EVP!$B$18</definedName>
    <definedName name="standort.fax">EVP!$B$20</definedName>
    <definedName name="standort.hausnummer">EVP!$B$15</definedName>
    <definedName name="standort.kundenname_1">EVP!$B$11</definedName>
    <definedName name="standort.kundenname_2">EVP!$B$12</definedName>
    <definedName name="standort.kundenname_3">EVP!$B$13</definedName>
    <definedName name="standort.kundennr">EVP!$B$7</definedName>
    <definedName name="standort.ort">EVP!$B$17</definedName>
    <definedName name="standort.plz">EVP!$B$16</definedName>
    <definedName name="standort.strasse">EVP!$B$14</definedName>
    <definedName name="standort.telefon">EVP!$B$19</definedName>
    <definedName name="standort.titel">EVP!$B$9</definedName>
    <definedName name="standort.vorname">EVP!$B$10</definedName>
    <definedName name="systemparameter.datum_heute">EVP!$B$3</definedName>
    <definedName name="Waagenart">Tabelle1!$A$10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3" l="1"/>
  <c r="C1" i="13"/>
  <c r="E83" i="6" l="1"/>
  <c r="E83" i="7"/>
  <c r="E83" i="11"/>
  <c r="E83" i="5"/>
  <c r="C4" i="3"/>
  <c r="E83" i="1"/>
  <c r="H11" i="3" l="1"/>
  <c r="G11" i="3"/>
  <c r="A19" i="3"/>
  <c r="A14" i="3"/>
  <c r="A12" i="3"/>
  <c r="G4" i="11" l="1"/>
  <c r="G33" i="11"/>
  <c r="D35" i="11"/>
  <c r="G35" i="11"/>
  <c r="G68" i="11"/>
  <c r="D68" i="11"/>
  <c r="I68" i="11"/>
  <c r="G53" i="11"/>
  <c r="E28" i="11"/>
  <c r="G28" i="11"/>
  <c r="I28" i="11"/>
  <c r="G43" i="11"/>
  <c r="E43" i="11"/>
  <c r="G81" i="11"/>
  <c r="I81" i="11" s="1"/>
  <c r="E81" i="11"/>
  <c r="C76" i="11"/>
  <c r="I76" i="11" s="1"/>
  <c r="G76" i="11"/>
  <c r="E76" i="11"/>
  <c r="D71" i="11"/>
  <c r="I71" i="11" s="1"/>
  <c r="G71" i="11"/>
  <c r="E63" i="11"/>
  <c r="G63" i="11"/>
  <c r="I63" i="11"/>
  <c r="E58" i="11"/>
  <c r="G58" i="11"/>
  <c r="I58" i="11" s="1"/>
  <c r="D53" i="11"/>
  <c r="G48" i="11"/>
  <c r="G42" i="11"/>
  <c r="E42" i="11"/>
  <c r="G41" i="11"/>
  <c r="I41" i="11" s="1"/>
  <c r="E41" i="11"/>
  <c r="G40" i="11"/>
  <c r="E40" i="11"/>
  <c r="E27" i="11"/>
  <c r="G27" i="11"/>
  <c r="E26" i="11"/>
  <c r="G26" i="11"/>
  <c r="G25" i="11"/>
  <c r="E25" i="11"/>
  <c r="F20" i="11"/>
  <c r="D20" i="11"/>
  <c r="B20" i="11"/>
  <c r="C15" i="11"/>
  <c r="I15" i="11"/>
  <c r="E15" i="11"/>
  <c r="G15" i="11"/>
  <c r="G14" i="11"/>
  <c r="I14" i="11"/>
  <c r="C14" i="11"/>
  <c r="E14" i="11"/>
  <c r="G9" i="11"/>
  <c r="G7" i="11" s="1"/>
  <c r="I9" i="11" s="1"/>
  <c r="B9" i="11"/>
  <c r="B7" i="11" s="1"/>
  <c r="D9" i="11"/>
  <c r="D7" i="11" s="1"/>
  <c r="G4" i="6"/>
  <c r="G33" i="6"/>
  <c r="D35" i="6"/>
  <c r="G35" i="6"/>
  <c r="I35" i="6" s="1"/>
  <c r="G68" i="6"/>
  <c r="D68" i="6"/>
  <c r="D71" i="6"/>
  <c r="I71" i="6" s="1"/>
  <c r="G71" i="6"/>
  <c r="E63" i="6"/>
  <c r="G63" i="6"/>
  <c r="I63" i="6" s="1"/>
  <c r="E58" i="6"/>
  <c r="G58" i="6"/>
  <c r="G81" i="6"/>
  <c r="I81" i="6"/>
  <c r="E81" i="6"/>
  <c r="C76" i="6"/>
  <c r="G76" i="6"/>
  <c r="I76" i="6"/>
  <c r="E76" i="6"/>
  <c r="G43" i="6"/>
  <c r="I43" i="6" s="1"/>
  <c r="G42" i="6"/>
  <c r="G41" i="6"/>
  <c r="I41" i="6" s="1"/>
  <c r="E43" i="6"/>
  <c r="E42" i="6"/>
  <c r="E41" i="6"/>
  <c r="D48" i="6"/>
  <c r="G48" i="6"/>
  <c r="E28" i="6"/>
  <c r="G28" i="6"/>
  <c r="I28" i="6"/>
  <c r="E27" i="6"/>
  <c r="G27" i="6"/>
  <c r="I27" i="6" s="1"/>
  <c r="E26" i="6"/>
  <c r="G26" i="6"/>
  <c r="F20" i="6"/>
  <c r="D20" i="6"/>
  <c r="B20" i="6"/>
  <c r="C15" i="6"/>
  <c r="I15" i="6" s="1"/>
  <c r="E15" i="6"/>
  <c r="G15" i="6"/>
  <c r="G14" i="6"/>
  <c r="I14" i="6" s="1"/>
  <c r="C14" i="6"/>
  <c r="E14" i="6"/>
  <c r="G9" i="6"/>
  <c r="G7" i="6" s="1"/>
  <c r="I9" i="6" s="1"/>
  <c r="B9" i="6"/>
  <c r="B7" i="6" s="1"/>
  <c r="D9" i="6"/>
  <c r="D7" i="6" s="1"/>
  <c r="G40" i="6"/>
  <c r="E40" i="6"/>
  <c r="G25" i="6"/>
  <c r="E25" i="6"/>
  <c r="G4" i="1"/>
  <c r="G33" i="1"/>
  <c r="D35" i="1"/>
  <c r="G35" i="1"/>
  <c r="G68" i="1"/>
  <c r="D68" i="1"/>
  <c r="I68" i="1" s="1"/>
  <c r="E63" i="1"/>
  <c r="I63" i="1" s="1"/>
  <c r="G63" i="1"/>
  <c r="E58" i="1"/>
  <c r="G58" i="1"/>
  <c r="G25" i="1"/>
  <c r="I25" i="1" s="1"/>
  <c r="E25" i="1"/>
  <c r="D20" i="1"/>
  <c r="F20" i="1"/>
  <c r="B20" i="1"/>
  <c r="C15" i="1"/>
  <c r="I15" i="1"/>
  <c r="E15" i="1"/>
  <c r="G15" i="1"/>
  <c r="E14" i="1"/>
  <c r="G14" i="1"/>
  <c r="I14" i="1" s="1"/>
  <c r="C14" i="1"/>
  <c r="E40" i="1"/>
  <c r="G40" i="1"/>
  <c r="D71" i="1"/>
  <c r="I71" i="1" s="1"/>
  <c r="G71" i="1"/>
  <c r="G76" i="1"/>
  <c r="G81" i="1"/>
  <c r="I81" i="1" s="1"/>
  <c r="E81" i="1"/>
  <c r="C76" i="1"/>
  <c r="E76" i="1"/>
  <c r="I76" i="1"/>
  <c r="D9" i="1"/>
  <c r="D7" i="1" s="1"/>
  <c r="G9" i="1"/>
  <c r="G7" i="1" s="1"/>
  <c r="I9" i="1" s="1"/>
  <c r="B9" i="1"/>
  <c r="B7" i="1" s="1"/>
  <c r="E76" i="5"/>
  <c r="G4" i="5"/>
  <c r="G33" i="5"/>
  <c r="I35" i="5" s="1"/>
  <c r="D35" i="5"/>
  <c r="G35" i="5"/>
  <c r="G68" i="5"/>
  <c r="D68" i="5"/>
  <c r="I68" i="5" s="1"/>
  <c r="D71" i="5"/>
  <c r="G71" i="5"/>
  <c r="D53" i="5"/>
  <c r="G53" i="5"/>
  <c r="I53" i="5" s="1"/>
  <c r="G9" i="5"/>
  <c r="G7" i="5" s="1"/>
  <c r="I9" i="5" s="1"/>
  <c r="G81" i="5"/>
  <c r="I81" i="5" s="1"/>
  <c r="E81" i="5"/>
  <c r="C76" i="5"/>
  <c r="I76" i="5" s="1"/>
  <c r="G76" i="5"/>
  <c r="E63" i="5"/>
  <c r="G63" i="5"/>
  <c r="I63" i="5" s="1"/>
  <c r="E58" i="5"/>
  <c r="G58" i="5"/>
  <c r="E42" i="5"/>
  <c r="G42" i="5"/>
  <c r="E41" i="5"/>
  <c r="G41" i="5"/>
  <c r="I41" i="5" s="1"/>
  <c r="G27" i="5"/>
  <c r="I27" i="5" s="1"/>
  <c r="E27" i="5"/>
  <c r="G26" i="5"/>
  <c r="E26" i="5"/>
  <c r="F20" i="5"/>
  <c r="D20" i="5"/>
  <c r="B20" i="5"/>
  <c r="C15" i="5"/>
  <c r="I15" i="5" s="1"/>
  <c r="E15" i="5"/>
  <c r="G15" i="5"/>
  <c r="G14" i="5"/>
  <c r="I14" i="5" s="1"/>
  <c r="C14" i="5"/>
  <c r="E14" i="5"/>
  <c r="B9" i="5"/>
  <c r="B7" i="5" s="1"/>
  <c r="D9" i="5"/>
  <c r="D7" i="5" s="1"/>
  <c r="G48" i="5"/>
  <c r="G40" i="5"/>
  <c r="E40" i="5"/>
  <c r="G25" i="5"/>
  <c r="E25" i="5"/>
  <c r="G4" i="7"/>
  <c r="G33" i="7"/>
  <c r="D35" i="7"/>
  <c r="G35" i="7"/>
  <c r="I35" i="7" s="1"/>
  <c r="G68" i="7"/>
  <c r="D68" i="7"/>
  <c r="I68" i="7" s="1"/>
  <c r="C15" i="7"/>
  <c r="I15" i="7" s="1"/>
  <c r="E15" i="7"/>
  <c r="G15" i="7"/>
  <c r="G14" i="7"/>
  <c r="I14" i="7" s="1"/>
  <c r="C14" i="7"/>
  <c r="E14" i="7"/>
  <c r="G81" i="7"/>
  <c r="E81" i="7"/>
  <c r="I81" i="7"/>
  <c r="G76" i="7"/>
  <c r="E76" i="7"/>
  <c r="C76" i="7"/>
  <c r="I76" i="7"/>
  <c r="D71" i="7"/>
  <c r="G71" i="7"/>
  <c r="E63" i="7"/>
  <c r="G63" i="7"/>
  <c r="E58" i="7"/>
  <c r="G58" i="7"/>
  <c r="I58" i="7" s="1"/>
  <c r="D48" i="7"/>
  <c r="G48" i="7"/>
  <c r="E42" i="7"/>
  <c r="G42" i="7"/>
  <c r="I42" i="7" s="1"/>
  <c r="E41" i="7"/>
  <c r="G41" i="7"/>
  <c r="G27" i="7"/>
  <c r="E27" i="7"/>
  <c r="E26" i="7"/>
  <c r="G26" i="7"/>
  <c r="F20" i="7"/>
  <c r="I20" i="7" s="1"/>
  <c r="D20" i="7"/>
  <c r="B20" i="7"/>
  <c r="G9" i="7"/>
  <c r="G7" i="7" s="1"/>
  <c r="I9" i="7" s="1"/>
  <c r="B9" i="7"/>
  <c r="B7" i="7" s="1"/>
  <c r="D9" i="7"/>
  <c r="D7" i="7" s="1"/>
  <c r="G40" i="7"/>
  <c r="E40" i="7"/>
  <c r="G25" i="7"/>
  <c r="E25" i="7"/>
  <c r="I20" i="11" l="1"/>
  <c r="I63" i="7"/>
  <c r="I35" i="1"/>
  <c r="I26" i="7"/>
  <c r="I41" i="7"/>
  <c r="I48" i="7"/>
  <c r="I20" i="5"/>
  <c r="I42" i="5"/>
  <c r="I71" i="5"/>
  <c r="I20" i="1"/>
  <c r="I58" i="1"/>
  <c r="I48" i="6"/>
  <c r="I58" i="6"/>
  <c r="I26" i="11"/>
  <c r="I35" i="11"/>
  <c r="I58" i="5"/>
  <c r="I40" i="1"/>
  <c r="I20" i="6"/>
  <c r="I68" i="6"/>
  <c r="I27" i="11"/>
  <c r="I42" i="11"/>
  <c r="I43" i="11"/>
  <c r="I42" i="6"/>
  <c r="I26" i="6"/>
  <c r="I53" i="11"/>
  <c r="I27" i="7"/>
  <c r="I71" i="7"/>
  <c r="I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10" authorId="0" shapeId="0" xr:uid="{00000000-0006-0000-0200-000001000000}">
      <text>
        <r>
          <rPr>
            <sz val="8"/>
            <color indexed="81"/>
            <rFont val="Tahoma"/>
            <family val="2"/>
          </rPr>
          <t>Genauigkeitsklasse
Die Genauigkeitsklassen von NSW, AWG und WZ sind verträglich, wenn sie folgender Zuordnung entsprechen:</t>
        </r>
        <r>
          <rPr>
            <sz val="8"/>
            <color indexed="81"/>
            <rFont val="CG Times"/>
            <family val="1"/>
          </rPr>
          <t xml:space="preserve"> 
</t>
        </r>
        <r>
          <rPr>
            <sz val="8"/>
            <color indexed="81"/>
            <rFont val="Arial"/>
            <family val="2"/>
          </rPr>
          <t xml:space="preserve">NSW     </t>
        </r>
        <r>
          <rPr>
            <b/>
            <sz val="8"/>
            <color indexed="81"/>
            <rFont val="Tahoma"/>
            <family val="2"/>
          </rPr>
          <t>I</t>
        </r>
        <r>
          <rPr>
            <sz val="8"/>
            <color indexed="81"/>
            <rFont val="Arial"/>
            <family val="2"/>
          </rPr>
          <t xml:space="preserve">         </t>
        </r>
        <r>
          <rPr>
            <b/>
            <sz val="8"/>
            <color indexed="81"/>
            <rFont val="Arial"/>
            <family val="2"/>
          </rPr>
          <t xml:space="preserve"> </t>
        </r>
        <r>
          <rPr>
            <b/>
            <sz val="8"/>
            <color indexed="81"/>
            <rFont val="Tahoma"/>
            <family val="2"/>
          </rPr>
          <t>II</t>
        </r>
        <r>
          <rPr>
            <sz val="8"/>
            <color indexed="81"/>
            <rFont val="Arial"/>
            <family val="2"/>
          </rPr>
          <t xml:space="preserve">           </t>
        </r>
        <r>
          <rPr>
            <b/>
            <sz val="8"/>
            <color indexed="81"/>
            <rFont val="Arial"/>
            <family val="2"/>
          </rPr>
          <t xml:space="preserve"> </t>
        </r>
        <r>
          <rPr>
            <b/>
            <sz val="8"/>
            <color indexed="81"/>
            <rFont val="Tahoma"/>
            <family val="2"/>
          </rPr>
          <t xml:space="preserve"> III</t>
        </r>
        <r>
          <rPr>
            <sz val="8"/>
            <color indexed="81"/>
            <rFont val="Tahoma"/>
            <family val="2"/>
          </rPr>
          <t xml:space="preserve"> </t>
        </r>
        <r>
          <rPr>
            <sz val="8"/>
            <color indexed="81"/>
            <rFont val="Arial"/>
            <family val="2"/>
          </rPr>
          <t xml:space="preserve">              </t>
        </r>
        <r>
          <rPr>
            <b/>
            <sz val="8"/>
            <color indexed="81"/>
            <rFont val="Tahoma"/>
            <family val="2"/>
          </rPr>
          <t>IIII</t>
        </r>
        <r>
          <rPr>
            <sz val="8"/>
            <color indexed="81"/>
            <rFont val="Arial"/>
            <family val="2"/>
          </rPr>
          <t xml:space="preserve">
AWG     </t>
        </r>
        <r>
          <rPr>
            <b/>
            <sz val="8"/>
            <color indexed="81"/>
            <rFont val="Tahoma"/>
            <family val="2"/>
          </rPr>
          <t>I</t>
        </r>
        <r>
          <rPr>
            <sz val="8"/>
            <color indexed="81"/>
            <rFont val="Arial"/>
            <family val="2"/>
          </rPr>
          <t xml:space="preserve">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t>
        </r>
        <r>
          <rPr>
            <sz val="8"/>
            <color indexed="81"/>
            <rFont val="Arial"/>
            <family val="2"/>
          </rPr>
          <t>,</t>
        </r>
        <r>
          <rPr>
            <sz val="8"/>
            <color indexed="81"/>
            <rFont val="Tahoma"/>
            <family val="2"/>
          </rPr>
          <t xml:space="preserve"> </t>
        </r>
        <r>
          <rPr>
            <b/>
            <sz val="8"/>
            <color indexed="81"/>
            <rFont val="Tahoma"/>
            <family val="2"/>
          </rPr>
          <t>IIII</t>
        </r>
        <r>
          <rPr>
            <sz val="8"/>
            <color indexed="81"/>
            <rFont val="Arial"/>
            <family val="2"/>
          </rPr>
          <t xml:space="preserve">
WZ        </t>
        </r>
        <r>
          <rPr>
            <b/>
            <sz val="8"/>
            <color indexed="81"/>
            <rFont val="Arial"/>
            <family val="2"/>
          </rPr>
          <t>A</t>
        </r>
        <r>
          <rPr>
            <sz val="8"/>
            <color indexed="81"/>
            <rFont val="Arial"/>
            <family val="2"/>
          </rPr>
          <t xml:space="preserve">      </t>
        </r>
        <r>
          <rPr>
            <b/>
            <sz val="8"/>
            <color indexed="81"/>
            <rFont val="Arial"/>
            <family val="2"/>
          </rPr>
          <t>A</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D</t>
        </r>
        <r>
          <rPr>
            <sz val="8"/>
            <color indexed="81"/>
            <rFont val="Tahoma"/>
            <family val="2"/>
          </rPr>
          <t xml:space="preserve">
*) bei ausreichendem Temperaturbereich und 
geeigneten Nachweisen der Stabilitäten
gegen Feuchte und Kriechen
</t>
        </r>
      </text>
    </comment>
    <comment ref="G11" authorId="0" shapeId="0" xr:uid="{00000000-0006-0000-0200-000002000000}">
      <text>
        <r>
          <rPr>
            <sz val="8"/>
            <color indexed="81"/>
            <rFont val="Tahoma"/>
            <family val="2"/>
          </rPr>
          <t>Höchstlast einer Einbereichswaage</t>
        </r>
      </text>
    </comment>
    <comment ref="H11" authorId="0" shapeId="0" xr:uid="{00000000-0006-0000-0200-000003000000}">
      <text>
        <r>
          <rPr>
            <sz val="8"/>
            <color indexed="81"/>
            <rFont val="Tahoma"/>
            <family val="2"/>
          </rPr>
          <t xml:space="preserve">Eichwert einer Einbereichswaage </t>
        </r>
      </text>
    </comment>
    <comment ref="G12" authorId="0" shapeId="0" xr:uid="{00000000-0006-0000-0200-000004000000}">
      <text>
        <r>
          <rPr>
            <sz val="8"/>
            <color indexed="81"/>
            <rFont val="Tahoma"/>
            <family val="2"/>
          </rPr>
          <t xml:space="preserve">Höchstlast des unteren Wägebereichs von Mehrteilungs- und Mehrbereichswaagen </t>
        </r>
      </text>
    </comment>
    <comment ref="H12" authorId="0" shapeId="0" xr:uid="{00000000-0006-0000-0200-000005000000}">
      <text>
        <r>
          <rPr>
            <sz val="8"/>
            <color indexed="81"/>
            <rFont val="Tahoma"/>
            <family val="2"/>
          </rPr>
          <t>Eichwert des unteren Wägebereichs von Mehrteilungs- und Mehrbereichswaagen</t>
        </r>
      </text>
    </comment>
    <comment ref="G13" authorId="0" shapeId="0" xr:uid="{00000000-0006-0000-0200-000006000000}">
      <text>
        <r>
          <rPr>
            <sz val="8"/>
            <color indexed="81"/>
            <rFont val="Tahoma"/>
            <family val="2"/>
          </rPr>
          <t>Höchstlast des 2. Wägebereichs von Mehrteilungs- und Mehrbereichswaagen (</t>
        </r>
        <r>
          <rPr>
            <i/>
            <sz val="8"/>
            <color indexed="81"/>
            <rFont val="Tahoma"/>
            <family val="2"/>
          </rPr>
          <t>Max</t>
        </r>
        <r>
          <rPr>
            <vertAlign val="subscript"/>
            <sz val="8"/>
            <color indexed="81"/>
            <rFont val="Tahoma"/>
            <family val="2"/>
          </rPr>
          <t>1</t>
        </r>
        <r>
          <rPr>
            <sz val="8"/>
            <color indexed="81"/>
            <rFont val="Tahoma"/>
            <family val="2"/>
          </rPr>
          <t xml:space="preserve"> = unterer Wägebereich)</t>
        </r>
      </text>
    </comment>
    <comment ref="H13" authorId="0" shapeId="0" xr:uid="{00000000-0006-0000-0200-000007000000}">
      <text>
        <r>
          <rPr>
            <sz val="8"/>
            <color indexed="81"/>
            <rFont val="Tahoma"/>
            <family val="2"/>
          </rPr>
          <t>Eichwert des zweiten Wägebereichs von Mehrteilungs- und Mehrbereichswaagen (</t>
        </r>
        <r>
          <rPr>
            <i/>
            <sz val="8"/>
            <color indexed="81"/>
            <rFont val="Tahoma"/>
            <family val="2"/>
          </rPr>
          <t>e</t>
        </r>
        <r>
          <rPr>
            <vertAlign val="subscript"/>
            <sz val="8"/>
            <color indexed="81"/>
            <rFont val="Tahoma"/>
            <family val="2"/>
          </rPr>
          <t>1</t>
        </r>
        <r>
          <rPr>
            <sz val="8"/>
            <color indexed="81"/>
            <rFont val="Tahoma"/>
            <family val="2"/>
          </rPr>
          <t xml:space="preserve"> = kleinster Eichwert)</t>
        </r>
      </text>
    </comment>
    <comment ref="G14" authorId="0" shapeId="0" xr:uid="{00000000-0006-0000-0200-000008000000}">
      <text>
        <r>
          <rPr>
            <sz val="8"/>
            <color indexed="81"/>
            <rFont val="Tahoma"/>
            <family val="2"/>
          </rPr>
          <t>Höchstlast des 3. Wägebereichs von Mehrteilungs- waagen (</t>
        </r>
        <r>
          <rPr>
            <i/>
            <sz val="8"/>
            <color indexed="81"/>
            <rFont val="Tahoma"/>
            <family val="2"/>
          </rPr>
          <t>Max</t>
        </r>
        <r>
          <rPr>
            <vertAlign val="subscript"/>
            <sz val="8"/>
            <color indexed="81"/>
            <rFont val="Tahoma"/>
            <family val="2"/>
          </rPr>
          <t>1</t>
        </r>
        <r>
          <rPr>
            <sz val="8"/>
            <color indexed="81"/>
            <rFont val="Tahoma"/>
            <family val="2"/>
          </rPr>
          <t xml:space="preserve"> = unterer Wägebereich)</t>
        </r>
      </text>
    </comment>
    <comment ref="H14" authorId="0" shapeId="0" xr:uid="{00000000-0006-0000-0200-000009000000}">
      <text>
        <r>
          <rPr>
            <sz val="8"/>
            <color indexed="81"/>
            <rFont val="Tahoma"/>
            <family val="2"/>
          </rPr>
          <t>Eichwert des 3. Wägebereichs von Mehrteilungswaagen (</t>
        </r>
        <r>
          <rPr>
            <i/>
            <sz val="8"/>
            <color indexed="81"/>
            <rFont val="Tahoma"/>
            <family val="2"/>
          </rPr>
          <t>e</t>
        </r>
        <r>
          <rPr>
            <vertAlign val="subscript"/>
            <sz val="8"/>
            <color indexed="81"/>
            <rFont val="Tahoma"/>
            <family val="2"/>
          </rPr>
          <t>1</t>
        </r>
        <r>
          <rPr>
            <sz val="8"/>
            <color indexed="81"/>
            <rFont val="Tahoma"/>
            <family val="2"/>
          </rPr>
          <t xml:space="preserve"> = kleinster Eichwert)</t>
        </r>
      </text>
    </comment>
    <comment ref="G15" authorId="0" shapeId="0" xr:uid="{00000000-0006-0000-0200-00000A000000}">
      <text>
        <r>
          <rPr>
            <sz val="8"/>
            <color indexed="81"/>
            <rFont val="Tahoma"/>
            <family val="2"/>
          </rPr>
          <t>Übersetzungsverhältnis</t>
        </r>
        <r>
          <rPr>
            <sz val="8"/>
            <color indexed="81"/>
            <rFont val="Tahoma"/>
            <family val="2"/>
          </rPr>
          <t xml:space="preserve">
Das Übersetzungsverhältnis, z. B. durch ein Hebelwerk, ist entsprechend DIN EN 45501 T.3.3, gleich 
( Kraft auf die Wägezelle) / (Gewichtskraft auf den Lastträger).
Bei NSW </t>
        </r>
        <r>
          <rPr>
            <b/>
            <sz val="8"/>
            <color indexed="81"/>
            <rFont val="Tahoma"/>
            <family val="2"/>
          </rPr>
          <t>mit</t>
        </r>
        <r>
          <rPr>
            <sz val="8"/>
            <color indexed="81"/>
            <rFont val="Tahoma"/>
            <family val="2"/>
          </rPr>
          <t xml:space="preserve"> Hebelwerk ist die Anzahl der Wägezellen im Regelfall </t>
        </r>
        <r>
          <rPr>
            <i/>
            <sz val="8"/>
            <color indexed="81"/>
            <rFont val="Tahoma"/>
            <family val="2"/>
          </rPr>
          <t>N</t>
        </r>
        <r>
          <rPr>
            <sz val="8"/>
            <color indexed="81"/>
            <rFont val="Tahoma"/>
            <family val="2"/>
          </rPr>
          <t xml:space="preserve"> = 1 und das Übersetzungsverhältnis </t>
        </r>
        <r>
          <rPr>
            <b/>
            <i/>
            <sz val="8"/>
            <color indexed="81"/>
            <rFont val="Tahoma"/>
            <family val="2"/>
          </rPr>
          <t>R</t>
        </r>
        <r>
          <rPr>
            <b/>
            <sz val="8"/>
            <color indexed="81"/>
            <rFont val="Tahoma"/>
            <family val="2"/>
          </rPr>
          <t xml:space="preserve"> &lt; 1</t>
        </r>
        <r>
          <rPr>
            <sz val="8"/>
            <color indexed="81"/>
            <rFont val="Tahoma"/>
            <family val="2"/>
          </rPr>
          <t xml:space="preserve">. In seltenen Sonderfällen kann ein Lastträger mit Hebelwerk mehrere Wägezellen enthalten. In jedem Fall ist der Wert für </t>
        </r>
        <r>
          <rPr>
            <i/>
            <sz val="8"/>
            <color indexed="81"/>
            <rFont val="Tahoma"/>
            <family val="2"/>
          </rPr>
          <t>R</t>
        </r>
        <r>
          <rPr>
            <sz val="8"/>
            <color indexed="81"/>
            <rFont val="Tahoma"/>
            <family val="2"/>
          </rPr>
          <t xml:space="preserve"> vom Waagenbauer anzugeben. 
Bei NSW </t>
        </r>
        <r>
          <rPr>
            <b/>
            <sz val="8"/>
            <color indexed="81"/>
            <rFont val="Tahoma"/>
            <family val="2"/>
          </rPr>
          <t>ohne</t>
        </r>
        <r>
          <rPr>
            <sz val="8"/>
            <color indexed="81"/>
            <rFont val="Tahoma"/>
            <family val="2"/>
          </rPr>
          <t xml:space="preserve"> Hebelwerk muss immer </t>
        </r>
        <r>
          <rPr>
            <b/>
            <i/>
            <sz val="8"/>
            <color indexed="81"/>
            <rFont val="Tahoma"/>
            <family val="2"/>
          </rPr>
          <t>R</t>
        </r>
        <r>
          <rPr>
            <b/>
            <sz val="8"/>
            <color indexed="81"/>
            <rFont val="Tahoma"/>
            <family val="2"/>
          </rPr>
          <t xml:space="preserve"> = 1</t>
        </r>
        <r>
          <rPr>
            <sz val="8"/>
            <color indexed="81"/>
            <rFont val="Tahoma"/>
            <family val="2"/>
          </rPr>
          <t xml:space="preserve"> gesetzt werden.
</t>
        </r>
        <r>
          <rPr>
            <sz val="4"/>
            <color indexed="81"/>
            <rFont val="Tahoma"/>
            <family val="2"/>
          </rPr>
          <t xml:space="preserve">
</t>
        </r>
        <r>
          <rPr>
            <sz val="8"/>
            <color indexed="81"/>
            <rFont val="Tahoma"/>
            <family val="2"/>
          </rPr>
          <t>Feldformat : Zahl
Beispiel zur</t>
        </r>
        <r>
          <rPr>
            <sz val="8"/>
            <color indexed="81"/>
            <rFont val="Tahoma"/>
            <family val="2"/>
          </rPr>
          <t xml:space="preserve"> Schreibweise</t>
        </r>
        <r>
          <rPr>
            <sz val="8"/>
            <color indexed="81"/>
            <rFont val="Tahoma"/>
            <family val="2"/>
          </rPr>
          <t xml:space="preserve"> </t>
        </r>
        <r>
          <rPr>
            <b/>
            <sz val="8"/>
            <color indexed="81"/>
            <rFont val="Tahoma"/>
            <family val="2"/>
          </rPr>
          <t xml:space="preserve"> falsch</t>
        </r>
        <r>
          <rPr>
            <sz val="8"/>
            <color indexed="81"/>
            <rFont val="Tahoma"/>
            <family val="2"/>
          </rPr>
          <t xml:space="preserve">    1:4 , da Eintragungen mit  ":"  
                                                                 als Zeit verrechnet werden  
                                        </t>
        </r>
        <r>
          <rPr>
            <b/>
            <sz val="8"/>
            <color indexed="81"/>
            <rFont val="Tahoma"/>
            <family val="2"/>
          </rPr>
          <t xml:space="preserve"> richtig</t>
        </r>
        <r>
          <rPr>
            <sz val="8"/>
            <color indexed="81"/>
            <rFont val="Tahoma"/>
            <family val="2"/>
          </rPr>
          <t xml:space="preserve">   0,25  oder  1/4 </t>
        </r>
      </text>
    </comment>
    <comment ref="G16" authorId="0" shapeId="0" xr:uid="{00000000-0006-0000-0200-00000B000000}">
      <text>
        <r>
          <rPr>
            <sz val="8"/>
            <color indexed="81"/>
            <rFont val="Tahoma"/>
            <family val="2"/>
          </rPr>
          <t>Anzahl der Wägezellen</t>
        </r>
      </text>
    </comment>
    <comment ref="G17" authorId="0" shapeId="0" xr:uid="{00000000-0006-0000-0200-00000C000000}">
      <text>
        <r>
          <rPr>
            <sz val="8"/>
            <color indexed="81"/>
            <rFont val="Tahoma"/>
            <family val="2"/>
          </rPr>
          <t xml:space="preserve">Einschaltnullstellbereich
Bereich, innerhalb dem die Anzeige beim Einschalten der Waage automatisch auf Null gestellt wird, bevor sie einsatzbereit ist.
Bei möglichem Wechsel des Lastträgers durch den Verwender z.B. bei Ladentischwaagen 20% Max (soweit mit AWG realisierbar), ansonsten immer 4% Max. 
</t>
        </r>
      </text>
    </comment>
    <comment ref="G18" authorId="0" shapeId="0" xr:uid="{00000000-0006-0000-0200-00000D000000}">
      <text>
        <r>
          <rPr>
            <sz val="8"/>
            <color indexed="81"/>
            <rFont val="Tahoma"/>
            <family val="2"/>
          </rPr>
          <t>Ecklastzuschlag</t>
        </r>
        <r>
          <rPr>
            <sz val="8"/>
            <color indexed="81"/>
            <rFont val="Tahoma"/>
            <family val="2"/>
          </rPr>
          <t xml:space="preserve">
Der Ecklastzuschlag stellt den Betrag dar, der in der Praxis durch exzentrische 
Belastung bei Max zusätzlich auf die WZ einwirkt. In Anlehnung an WELMEC 2 (Issue 3) Nr. 3.1.6.6 können folgende Werte für </t>
        </r>
        <r>
          <rPr>
            <i/>
            <sz val="8"/>
            <color indexed="81"/>
            <rFont val="Tahoma"/>
            <family val="2"/>
          </rPr>
          <t>NUD</t>
        </r>
        <r>
          <rPr>
            <sz val="8"/>
            <color indexed="81"/>
            <rFont val="Tahoma"/>
            <family val="2"/>
          </rPr>
          <t xml:space="preserve"> angenommen werden:
</t>
        </r>
        <r>
          <rPr>
            <sz val="4"/>
            <color indexed="81"/>
            <rFont val="Tahoma"/>
            <family val="2"/>
          </rPr>
          <t xml:space="preserve">
</t>
        </r>
        <r>
          <rPr>
            <sz val="8"/>
            <color indexed="81"/>
            <rFont val="Tahoma"/>
            <family val="2"/>
          </rPr>
          <t xml:space="preserve">- Hybridwaagen mit einer WZ, Waagen mit einer Plattform WZ (Single-Point-WZ),
   Waagen deren Belastung nur eine minimale außermittige Belastung zulässt,     </t>
        </r>
        <r>
          <rPr>
            <b/>
            <sz val="8"/>
            <color indexed="81"/>
            <rFont val="Tahoma"/>
            <family val="2"/>
          </rPr>
          <t xml:space="preserve"> 
                                                                                                        0% von </t>
        </r>
        <r>
          <rPr>
            <b/>
            <i/>
            <sz val="8"/>
            <color indexed="81"/>
            <rFont val="Tahoma"/>
            <family val="2"/>
          </rPr>
          <t xml:space="preserve">Max
</t>
        </r>
        <r>
          <rPr>
            <sz val="8"/>
            <color indexed="81"/>
            <rFont val="Tahoma"/>
            <family val="2"/>
          </rPr>
          <t xml:space="preserve">- andere konventionelle Waagen:                                                </t>
        </r>
        <r>
          <rPr>
            <b/>
            <sz val="8"/>
            <color indexed="81"/>
            <rFont val="Tahoma"/>
            <family val="2"/>
          </rPr>
          <t xml:space="preserve"> 20% von </t>
        </r>
        <r>
          <rPr>
            <b/>
            <i/>
            <sz val="8"/>
            <color indexed="81"/>
            <rFont val="Tahoma"/>
            <family val="2"/>
          </rPr>
          <t>Max</t>
        </r>
        <r>
          <rPr>
            <sz val="8"/>
            <color indexed="81"/>
            <rFont val="Tahoma"/>
            <family val="2"/>
          </rPr>
          <t xml:space="preserve"> 
- Hängebahn- und Gabelstaplerwaagen sowie 
   befahrbare Brückenwaagen:                                                     </t>
        </r>
        <r>
          <rPr>
            <b/>
            <sz val="8"/>
            <color indexed="81"/>
            <rFont val="Tahoma"/>
            <family val="2"/>
          </rPr>
          <t xml:space="preserve">50% von </t>
        </r>
        <r>
          <rPr>
            <b/>
            <i/>
            <sz val="8"/>
            <color indexed="81"/>
            <rFont val="Tahoma"/>
            <family val="2"/>
          </rPr>
          <t xml:space="preserve">Max
</t>
        </r>
        <r>
          <rPr>
            <sz val="8"/>
            <color indexed="81"/>
            <rFont val="Tahoma"/>
            <family val="2"/>
          </rPr>
          <t xml:space="preserve">- Waagenzusammenstellungen
   im dauernden Verbund (ohne Umschalteinrichtung)  </t>
        </r>
        <r>
          <rPr>
            <b/>
            <sz val="8"/>
            <color indexed="81"/>
            <rFont val="Tahoma"/>
            <family val="2"/>
          </rPr>
          <t xml:space="preserve">50% von </t>
        </r>
        <r>
          <rPr>
            <b/>
            <i/>
            <sz val="8"/>
            <color indexed="81"/>
            <rFont val="Tahoma"/>
            <family val="2"/>
          </rPr>
          <t>Max</t>
        </r>
        <r>
          <rPr>
            <sz val="8"/>
            <color indexed="81"/>
            <rFont val="Tahoma"/>
            <family val="2"/>
          </rPr>
          <t xml:space="preserve"> (</t>
        </r>
        <r>
          <rPr>
            <sz val="8"/>
            <color indexed="81"/>
            <rFont val="Tahoma"/>
            <family val="2"/>
          </rPr>
          <t>gesamt)</t>
        </r>
        <r>
          <rPr>
            <sz val="8"/>
            <color indexed="81"/>
            <rFont val="Tahoma"/>
            <family val="2"/>
          </rPr>
          <t xml:space="preserve">
   mit Umschalteinrichtung                                             </t>
        </r>
        <r>
          <rPr>
            <b/>
            <sz val="8"/>
            <color indexed="81"/>
            <rFont val="Tahoma"/>
            <family val="2"/>
          </rPr>
          <t xml:space="preserve">50% von </t>
        </r>
        <r>
          <rPr>
            <b/>
            <i/>
            <sz val="8"/>
            <color indexed="81"/>
            <rFont val="Tahoma"/>
            <family val="2"/>
          </rPr>
          <t xml:space="preserve">Max </t>
        </r>
        <r>
          <rPr>
            <sz val="8"/>
            <color indexed="81"/>
            <rFont val="Tahoma"/>
            <family val="2"/>
          </rPr>
          <t>(</t>
        </r>
        <r>
          <rPr>
            <sz val="8"/>
            <color indexed="81"/>
            <rFont val="Tahoma"/>
            <family val="2"/>
          </rPr>
          <t xml:space="preserve">Einzelbrücke)
</t>
        </r>
      </text>
    </comment>
    <comment ref="G19" authorId="0" shapeId="0" xr:uid="{00000000-0006-0000-0200-00000E000000}">
      <text>
        <r>
          <rPr>
            <sz val="8"/>
            <color indexed="81"/>
            <rFont val="Tahoma"/>
            <family val="2"/>
          </rPr>
          <t xml:space="preserve">Totlast
Eigengewicht des Lastträgers sowie zusätzlicher auf dem Lastträger fest montierter Aufbauten.
</t>
        </r>
      </text>
    </comment>
    <comment ref="G20" authorId="0" shapeId="0" xr:uid="{00000000-0006-0000-0200-00000F000000}">
      <text>
        <r>
          <rPr>
            <sz val="8"/>
            <color indexed="81"/>
            <rFont val="Tahoma"/>
            <family val="2"/>
          </rPr>
          <t xml:space="preserve">Höchstlast der additiven Taraeinrichtung (falls vorhanden!).
Wenn  keine  additive Tara,  dann  </t>
        </r>
        <r>
          <rPr>
            <b/>
            <sz val="8"/>
            <color indexed="81"/>
            <rFont val="Tahoma"/>
            <family val="2"/>
          </rPr>
          <t>0</t>
        </r>
        <r>
          <rPr>
            <sz val="8"/>
            <color indexed="81"/>
            <rFont val="Tahoma"/>
            <family val="2"/>
          </rPr>
          <t xml:space="preserve">  eintragen !</t>
        </r>
      </text>
    </comment>
    <comment ref="G21" authorId="0" shapeId="0" xr:uid="{00000000-0006-0000-0200-000010000000}">
      <text>
        <r>
          <rPr>
            <sz val="8"/>
            <color indexed="81"/>
            <rFont val="Tahoma"/>
            <family val="2"/>
          </rPr>
          <t xml:space="preserve">Grenzen des Temperaturbereichs
Untere Grenze des Bereichs für die Umgebungs-temperatur, wobei die zulässigen Temperaturbereiche 
der Wägezelle(n) und des Auswertegeräts den Temperaturbereich der Waage überdecken müssen.
</t>
        </r>
      </text>
    </comment>
    <comment ref="H21" authorId="0" shapeId="0" xr:uid="{00000000-0006-0000-0200-000011000000}">
      <text>
        <r>
          <rPr>
            <sz val="8"/>
            <color indexed="81"/>
            <rFont val="Tahoma"/>
            <family val="2"/>
          </rPr>
          <t xml:space="preserve">Grenzen des Temperaturbereichs
Obere Grenze des Bereichs für die Umgebungs-temperatur, wobei die zulässigen Temperaturbereiche der Wägezelle(n) und des Auswertegeräts den Temperaturbereich der Waage überdecken müssen.
</t>
        </r>
      </text>
    </comment>
    <comment ref="G22" authorId="0" shapeId="0" xr:uid="{00000000-0006-0000-0200-000012000000}">
      <text>
        <r>
          <rPr>
            <sz val="8"/>
            <color indexed="81"/>
            <rFont val="Tahoma"/>
            <family val="2"/>
          </rPr>
          <t xml:space="preserve">Kabellänge
Länge des Kabels zwischen  Wägezellen-Anschlusskasten und  Auswertegerät.
</t>
        </r>
      </text>
    </comment>
    <comment ref="G23" authorId="0" shapeId="0" xr:uid="{00000000-0006-0000-0200-000013000000}">
      <text>
        <r>
          <rPr>
            <sz val="8"/>
            <color indexed="81"/>
            <rFont val="Tahoma"/>
            <family val="2"/>
          </rPr>
          <t xml:space="preserve">Kabelquerschnitt 
</t>
        </r>
        <r>
          <rPr>
            <b/>
            <sz val="8"/>
            <color indexed="81"/>
            <rFont val="Tahoma"/>
            <family val="2"/>
          </rPr>
          <t>Adernquerschnitt</t>
        </r>
        <r>
          <rPr>
            <sz val="8"/>
            <color indexed="81"/>
            <rFont val="Tahoma"/>
            <family val="2"/>
          </rPr>
          <t xml:space="preserve"> eines der 4 oder 6 Leiter des Kabels zwischen Wägezellen-Anschlusskasten und Auswertegerät.
Anmerkungen:
Bei verschiedenen Leiterquerschnitten muss
   bei der 4-Leiterschaltung die Wägezellen-
   Speiseleitung und
   bei der 6-Leiterschaltung die   
   Referenzspannungsleitung herangezogen
   werden.
Bei Anwendung von Blitzschutzbarrieren muss die Speisespannung an den Wägezellen geprüft werden, um den Wert in Bedingung (8) (Mindestmesssignal pro Eichwert) als Wägezellen-Speisespannung </t>
        </r>
        <r>
          <rPr>
            <i/>
            <sz val="8"/>
            <color indexed="81"/>
            <rFont val="Tahoma"/>
            <family val="2"/>
          </rPr>
          <t>U</t>
        </r>
        <r>
          <rPr>
            <vertAlign val="subscript"/>
            <sz val="8"/>
            <color indexed="81"/>
            <rFont val="Tahoma"/>
            <family val="2"/>
          </rPr>
          <t>exc</t>
        </r>
        <r>
          <rPr>
            <sz val="8"/>
            <color indexed="81"/>
            <rFont val="Tahoma"/>
            <family val="2"/>
          </rPr>
          <t xml:space="preserve"> einzusetzen.</t>
        </r>
      </text>
    </comment>
    <comment ref="G25" authorId="0" shapeId="0" xr:uid="{00000000-0006-0000-0200-000014000000}">
      <text>
        <r>
          <rPr>
            <sz val="8"/>
            <color indexed="81"/>
            <rFont val="Tahoma"/>
            <family val="2"/>
          </rPr>
          <t xml:space="preserve">Genauigkeitsklasse
Die Genauigkeitsklassen von NSW, AWG und WZ sind verträglich, wenn sie folgender Zuordnung entsprechen: 
</t>
        </r>
        <r>
          <rPr>
            <sz val="8"/>
            <color indexed="81"/>
            <rFont val="Arial"/>
            <family val="2"/>
          </rPr>
          <t xml:space="preserve">NSW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IIII</t>
        </r>
        <r>
          <rPr>
            <sz val="8"/>
            <color indexed="81"/>
            <rFont val="Arial"/>
            <family val="2"/>
          </rPr>
          <t xml:space="preserve">
AWG     </t>
        </r>
        <r>
          <rPr>
            <b/>
            <sz val="8"/>
            <color indexed="81"/>
            <rFont val="Tahoma"/>
            <family val="2"/>
          </rPr>
          <t>I</t>
        </r>
        <r>
          <rPr>
            <sz val="8"/>
            <color indexed="81"/>
            <rFont val="Arial"/>
            <family val="2"/>
          </rPr>
          <t xml:space="preserve">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IIII</t>
        </r>
        <r>
          <rPr>
            <sz val="8"/>
            <color indexed="81"/>
            <rFont val="Arial"/>
            <family val="2"/>
          </rPr>
          <t xml:space="preserve">
WZ        </t>
        </r>
        <r>
          <rPr>
            <b/>
            <sz val="8"/>
            <color indexed="81"/>
            <rFont val="Arial"/>
            <family val="2"/>
          </rPr>
          <t>A</t>
        </r>
        <r>
          <rPr>
            <sz val="8"/>
            <color indexed="81"/>
            <rFont val="Arial"/>
            <family val="2"/>
          </rPr>
          <t xml:space="preserve">      </t>
        </r>
        <r>
          <rPr>
            <b/>
            <sz val="8"/>
            <color indexed="81"/>
            <rFont val="Arial"/>
            <family val="2"/>
          </rPr>
          <t>A</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D</t>
        </r>
        <r>
          <rPr>
            <sz val="8"/>
            <color indexed="81"/>
            <rFont val="Tahoma"/>
            <family val="2"/>
          </rPr>
          <t xml:space="preserve">
*) bei ausreichendem Temperaturbereich und 
geeigneten Nachweisen der Stabilitäten
gegen Feuchte und Kriechen
</t>
        </r>
      </text>
    </comment>
    <comment ref="G26" authorId="0" shapeId="0" xr:uid="{00000000-0006-0000-0200-000015000000}">
      <text>
        <r>
          <rPr>
            <sz val="8"/>
            <color indexed="81"/>
            <rFont val="Tahoma"/>
            <family val="2"/>
          </rPr>
          <t xml:space="preserve">Größte zulässige Anzahl der Teilungswerte des Auswertegerätes
Die maximale Anzahl </t>
        </r>
        <r>
          <rPr>
            <i/>
            <sz val="8"/>
            <color indexed="81"/>
            <rFont val="Tahoma"/>
            <family val="2"/>
          </rPr>
          <t>n</t>
        </r>
        <r>
          <rPr>
            <vertAlign val="subscript"/>
            <sz val="8"/>
            <color indexed="81"/>
            <rFont val="Tahoma"/>
            <family val="2"/>
          </rPr>
          <t>ind</t>
        </r>
        <r>
          <rPr>
            <sz val="8"/>
            <color indexed="81"/>
            <rFont val="Tahoma"/>
            <family val="2"/>
          </rPr>
          <t xml:space="preserve"> der Teilungswerte für das Auswertegerät darf nicht kleiner sein als die Anzahl der Eichwerte der Waage </t>
        </r>
        <r>
          <rPr>
            <i/>
            <sz val="8"/>
            <color indexed="81"/>
            <rFont val="Tahoma"/>
            <family val="2"/>
          </rPr>
          <t xml:space="preserve">n </t>
        </r>
        <r>
          <rPr>
            <sz val="8"/>
            <color indexed="81"/>
            <rFont val="Tahoma"/>
            <family val="2"/>
          </rPr>
          <t xml:space="preserve">= </t>
        </r>
        <r>
          <rPr>
            <i/>
            <sz val="8"/>
            <color indexed="81"/>
            <rFont val="Tahoma"/>
            <family val="2"/>
          </rPr>
          <t>Max</t>
        </r>
        <r>
          <rPr>
            <sz val="8"/>
            <color indexed="81"/>
            <rFont val="Tahoma"/>
            <family val="2"/>
          </rPr>
          <t>/</t>
        </r>
        <r>
          <rPr>
            <i/>
            <sz val="8"/>
            <color indexed="81"/>
            <rFont val="Tahoma"/>
            <family val="2"/>
          </rPr>
          <t>e</t>
        </r>
        <r>
          <rPr>
            <sz val="8"/>
            <color indexed="81"/>
            <rFont val="Tahoma"/>
            <family val="2"/>
          </rPr>
          <t>. Bei Mehrbereichs- und Mehrteilungswaagen gilt dies für jeden einzelnen Wägebereich</t>
        </r>
        <r>
          <rPr>
            <i/>
            <sz val="8"/>
            <color indexed="81"/>
            <rFont val="Tahoma"/>
            <family val="2"/>
          </rPr>
          <t xml:space="preserve"> </t>
        </r>
        <r>
          <rPr>
            <sz val="8"/>
            <color indexed="81"/>
            <rFont val="Tahoma"/>
            <family val="2"/>
          </rPr>
          <t>i</t>
        </r>
        <r>
          <rPr>
            <sz val="8"/>
            <color indexed="81"/>
            <rFont val="Tahoma"/>
            <family val="2"/>
          </rPr>
          <t xml:space="preserve">.
</t>
        </r>
      </text>
    </comment>
    <comment ref="G27" authorId="0" shapeId="0" xr:uid="{00000000-0006-0000-0200-000016000000}">
      <text>
        <r>
          <rPr>
            <sz val="8"/>
            <color indexed="81"/>
            <rFont val="Tahoma"/>
            <family val="2"/>
          </rPr>
          <t xml:space="preserve">Speisespannung für die Wägezelle(n)
Gesamtspannung eintragen
z.B. falsch </t>
        </r>
        <r>
          <rPr>
            <u/>
            <sz val="8"/>
            <color indexed="81"/>
            <rFont val="Tahoma"/>
            <family val="2"/>
          </rPr>
          <t>+</t>
        </r>
        <r>
          <rPr>
            <sz val="8"/>
            <color indexed="81"/>
            <rFont val="Tahoma"/>
            <family val="2"/>
          </rPr>
          <t xml:space="preserve"> 5 V,  richtig 10 V
Anmerkung: 
s.a. Kommentar zu Kabelquerschnitt </t>
        </r>
        <r>
          <rPr>
            <i/>
            <sz val="8"/>
            <color indexed="81"/>
            <rFont val="Tahoma"/>
            <family val="2"/>
          </rPr>
          <t>A</t>
        </r>
      </text>
    </comment>
    <comment ref="G28" authorId="0" shapeId="0" xr:uid="{00000000-0006-0000-0200-000017000000}">
      <text>
        <r>
          <rPr>
            <sz val="8"/>
            <color indexed="81"/>
            <rFont val="Tahoma"/>
            <family val="2"/>
          </rPr>
          <t>Mindesteingangsspannung des AWGs
Manche AWGs benötigen eine Vorspannung (Bias), weil</t>
        </r>
        <r>
          <rPr>
            <sz val="8"/>
            <color indexed="81"/>
            <rFont val="Tahoma"/>
            <family val="2"/>
          </rPr>
          <t xml:space="preserve">
ihre Vorverstärker nur für eine Polarität ausgelegt sind.
Wenn kein </t>
        </r>
        <r>
          <rPr>
            <i/>
            <sz val="8"/>
            <color indexed="81"/>
            <rFont val="Tahoma"/>
            <family val="2"/>
          </rPr>
          <t>U</t>
        </r>
        <r>
          <rPr>
            <sz val="6"/>
            <color indexed="81"/>
            <rFont val="Tahoma"/>
            <family val="2"/>
          </rPr>
          <t>min</t>
        </r>
        <r>
          <rPr>
            <sz val="8"/>
            <color indexed="81"/>
            <rFont val="Tahoma"/>
            <family val="2"/>
          </rPr>
          <t xml:space="preserve"> erforderlich, dann </t>
        </r>
        <r>
          <rPr>
            <b/>
            <sz val="8"/>
            <color indexed="81"/>
            <rFont val="Tahoma"/>
            <family val="2"/>
          </rPr>
          <t xml:space="preserve"> 0  </t>
        </r>
        <r>
          <rPr>
            <sz val="8"/>
            <color indexed="81"/>
            <rFont val="Tahoma"/>
            <family val="2"/>
          </rPr>
          <t>eintragen !</t>
        </r>
      </text>
    </comment>
    <comment ref="G29" authorId="0" shapeId="0" xr:uid="{00000000-0006-0000-0200-000018000000}">
      <text>
        <r>
          <rPr>
            <sz val="8"/>
            <color indexed="81"/>
            <rFont val="Tahoma"/>
            <family val="2"/>
          </rPr>
          <t xml:space="preserve">Für das Auswertegerät angegebenes Mindestmesssignal pro Eichwert
</t>
        </r>
      </text>
    </comment>
    <comment ref="G30" authorId="0" shapeId="0" xr:uid="{00000000-0006-0000-0200-000019000000}">
      <text>
        <r>
          <rPr>
            <sz val="8"/>
            <color indexed="81"/>
            <rFont val="Tahoma"/>
            <family val="2"/>
          </rPr>
          <t>Untere Grenze für die an das Auswertegerät anschließbaren Lastwiderstände
Erläuterung zu Lastwiderstand:
Näherungsweise kleinstmöglicher Eingangswiderstand der einzelnen (parallelgeschalteten) Wägezelle(n) bzw. näherungsweise größtmöglicher Eingangswiderstand der Wägezelle(n)</t>
        </r>
      </text>
    </comment>
    <comment ref="H30" authorId="0" shapeId="0" xr:uid="{00000000-0006-0000-0200-00001A000000}">
      <text>
        <r>
          <rPr>
            <sz val="8"/>
            <color indexed="81"/>
            <rFont val="Tahoma"/>
            <family val="2"/>
          </rPr>
          <t>Obere Grenze für die an das Auswertegerät anschließbaren Lastwiderstände
Erläuterung zu Lastwiderstand:
Näherungsweise kleinstmöglicher Eingangswiderstand der einzelnen (parallelgeschalteten) Wägezelle(n) bzw. näherungsweise größtmöglicher Eingangswiderstand der Wägezelle(n)
Im Allgemeinen kann ohne weitere Prüfung geduldet werden, dass wenn im Prüfschein bzw. in der Bauartzulassung für den größtmöglichen Eingangswiderstand des Auswertegerätes ein Wert von 1000 Ohm angegeben ist, dieser Wert um 15% überschritten wird.</t>
        </r>
      </text>
    </comment>
    <comment ref="G31" authorId="0" shapeId="0" xr:uid="{00000000-0006-0000-0200-00001B000000}">
      <text>
        <r>
          <rPr>
            <sz val="8"/>
            <color indexed="81"/>
            <rFont val="Tahoma"/>
            <family val="2"/>
          </rPr>
          <t xml:space="preserve">Untere Grenze des Bereichs für die Umgebungstemperatur, wobei die zulässigen Temperaturbereiche der Wägezelle(n) und des Auswertegeräts den Temperaturbereich der Waage überdecken müssen.
</t>
        </r>
      </text>
    </comment>
    <comment ref="H31" authorId="0" shapeId="0" xr:uid="{00000000-0006-0000-0200-00001C000000}">
      <text>
        <r>
          <rPr>
            <sz val="8"/>
            <color indexed="81"/>
            <rFont val="Tahoma"/>
            <family val="2"/>
          </rPr>
          <t>Obere Grenze des Bereichs für die Umgebungstemperatur, wobei die zulässigen Temperaturbereiche der Wägezelle(n) und des Auswertegeräts den Temperaturbereich der Waage überdecken müssen.</t>
        </r>
      </text>
    </comment>
    <comment ref="G32" authorId="0" shapeId="0" xr:uid="{00000000-0006-0000-0200-00001D000000}">
      <text>
        <r>
          <rPr>
            <sz val="8"/>
            <color indexed="81"/>
            <rFont val="Tahoma"/>
            <family val="2"/>
          </rPr>
          <t xml:space="preserve">Bruchteil der Eichfehlergrenzen für das Auswertegerät
0,3 </t>
        </r>
        <r>
          <rPr>
            <sz val="8"/>
            <color indexed="81"/>
            <rFont val="Symbol"/>
            <family val="1"/>
            <charset val="2"/>
          </rPr>
          <t>£</t>
        </r>
        <r>
          <rPr>
            <sz val="8"/>
            <color indexed="81"/>
            <rFont val="Tahoma"/>
            <family val="2"/>
          </rPr>
          <t xml:space="preserve"> </t>
        </r>
        <r>
          <rPr>
            <i/>
            <sz val="8"/>
            <color indexed="81"/>
            <rFont val="Tahoma"/>
            <family val="2"/>
          </rPr>
          <t>p</t>
        </r>
        <r>
          <rPr>
            <vertAlign val="subscript"/>
            <sz val="8"/>
            <color indexed="81"/>
            <rFont val="Tahoma"/>
            <family val="2"/>
          </rPr>
          <t>ind</t>
        </r>
        <r>
          <rPr>
            <sz val="8"/>
            <color indexed="81"/>
            <rFont val="Tahoma"/>
            <family val="2"/>
          </rPr>
          <t xml:space="preserve"> </t>
        </r>
        <r>
          <rPr>
            <sz val="8"/>
            <color indexed="81"/>
            <rFont val="Symbol"/>
            <family val="1"/>
            <charset val="2"/>
          </rPr>
          <t>£</t>
        </r>
        <r>
          <rPr>
            <sz val="8"/>
            <color indexed="81"/>
            <rFont val="Tahoma"/>
            <family val="2"/>
          </rPr>
          <t xml:space="preserve"> 0,8
Nach DIN EN 45501 Nr. 3.5.4 kann für das Auswertegerät </t>
        </r>
        <r>
          <rPr>
            <i/>
            <sz val="8"/>
            <color indexed="81"/>
            <rFont val="Tahoma"/>
            <family val="2"/>
          </rPr>
          <t>p</t>
        </r>
        <r>
          <rPr>
            <vertAlign val="subscript"/>
            <sz val="8"/>
            <color indexed="81"/>
            <rFont val="Tahoma"/>
            <family val="2"/>
          </rPr>
          <t>ind</t>
        </r>
        <r>
          <rPr>
            <sz val="8"/>
            <color indexed="81"/>
            <rFont val="Tahoma"/>
            <family val="2"/>
          </rPr>
          <t xml:space="preserve"> = 0,5 eingesetzt werden.</t>
        </r>
      </text>
    </comment>
    <comment ref="G33" authorId="0" shapeId="0" xr:uid="{00000000-0006-0000-0200-00001E000000}">
      <text>
        <r>
          <rPr>
            <sz val="8"/>
            <color indexed="81"/>
            <rFont val="Tahoma"/>
            <family val="2"/>
          </rPr>
          <t xml:space="preserve">Anschlußart (4- oder 6-Leitertechnik)
Bei der Anwendung der 4- Leitertechnik zum Anschluß von Wägezellen an das Auswertegerät dürfen die vom Wägezellenhersteller hierfür vorgeschriebenen Kabel nicht verändert werden. Die Zusammenschaltung mehrerer Wägezellen-anschlusskabel unmittelbar vor dem Auswertegerät ist jedoch zulässig.
</t>
        </r>
      </text>
    </comment>
    <comment ref="G34" authorId="0" shapeId="0" xr:uid="{00000000-0006-0000-0200-00001F000000}">
      <text>
        <r>
          <rPr>
            <sz val="8"/>
            <color indexed="81"/>
            <rFont val="Tahoma"/>
            <family val="2"/>
          </rPr>
          <t xml:space="preserve">Maximal zulässiger Quotient von Kabellänge und Kabelquerschnitt 
s.a. Kommentar zu Kabelquerschnitt </t>
        </r>
        <r>
          <rPr>
            <i/>
            <sz val="8"/>
            <color indexed="81"/>
            <rFont val="Tahoma"/>
            <family val="2"/>
          </rPr>
          <t>A</t>
        </r>
      </text>
    </comment>
    <comment ref="G36" authorId="0" shapeId="0" xr:uid="{00000000-0006-0000-0200-000020000000}">
      <text>
        <r>
          <rPr>
            <sz val="8"/>
            <color indexed="81"/>
            <rFont val="Tahoma"/>
            <family val="2"/>
          </rPr>
          <t>Genauigkeitsklasse
Die Genauigkeitsklassen von NSW, AWG und WZ sind verträglich, wenn sie folgender Zuordnung entsprechen:</t>
        </r>
        <r>
          <rPr>
            <sz val="8"/>
            <color indexed="81"/>
            <rFont val="CG Times"/>
            <family val="1"/>
          </rPr>
          <t xml:space="preserve"> 
</t>
        </r>
        <r>
          <rPr>
            <sz val="8"/>
            <color indexed="81"/>
            <rFont val="Arial"/>
            <family val="2"/>
          </rPr>
          <t xml:space="preserve">NSW     </t>
        </r>
        <r>
          <rPr>
            <b/>
            <sz val="8"/>
            <color indexed="81"/>
            <rFont val="Tahoma"/>
            <family val="2"/>
          </rPr>
          <t>I</t>
        </r>
        <r>
          <rPr>
            <sz val="8"/>
            <color indexed="81"/>
            <rFont val="Arial"/>
            <family val="2"/>
          </rPr>
          <t xml:space="preserve">         </t>
        </r>
        <r>
          <rPr>
            <b/>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IIII</t>
        </r>
        <r>
          <rPr>
            <sz val="8"/>
            <color indexed="81"/>
            <rFont val="Tahoma"/>
            <family val="2"/>
          </rPr>
          <t xml:space="preserve">
</t>
        </r>
        <r>
          <rPr>
            <sz val="8"/>
            <color indexed="81"/>
            <rFont val="Arial"/>
            <family val="2"/>
          </rPr>
          <t xml:space="preserve">AWG     </t>
        </r>
        <r>
          <rPr>
            <b/>
            <sz val="8"/>
            <color indexed="81"/>
            <rFont val="Tahoma"/>
            <family val="2"/>
          </rPr>
          <t>I</t>
        </r>
        <r>
          <rPr>
            <sz val="8"/>
            <color indexed="81"/>
            <rFont val="Arial"/>
            <family val="2"/>
          </rPr>
          <t xml:space="preserve">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t>
        </r>
        <r>
          <rPr>
            <sz val="8"/>
            <color indexed="81"/>
            <rFont val="Tahoma"/>
            <family val="2"/>
          </rPr>
          <t xml:space="preserve">, </t>
        </r>
        <r>
          <rPr>
            <b/>
            <sz val="8"/>
            <color indexed="81"/>
            <rFont val="Tahoma"/>
            <family val="2"/>
          </rPr>
          <t>IIII</t>
        </r>
        <r>
          <rPr>
            <sz val="8"/>
            <color indexed="81"/>
            <rFont val="Tahoma"/>
            <family val="2"/>
          </rPr>
          <t xml:space="preserve">
</t>
        </r>
        <r>
          <rPr>
            <sz val="8"/>
            <color indexed="81"/>
            <rFont val="Arial"/>
            <family val="2"/>
          </rPr>
          <t xml:space="preserve">WZ        </t>
        </r>
        <r>
          <rPr>
            <b/>
            <sz val="8"/>
            <color indexed="81"/>
            <rFont val="Tahoma"/>
            <family val="2"/>
          </rPr>
          <t>A</t>
        </r>
        <r>
          <rPr>
            <sz val="8"/>
            <color indexed="81"/>
            <rFont val="Arial"/>
            <family val="2"/>
          </rPr>
          <t xml:space="preserve">      </t>
        </r>
        <r>
          <rPr>
            <b/>
            <sz val="8"/>
            <color indexed="81"/>
            <rFont val="Tahoma"/>
            <family val="2"/>
          </rPr>
          <t>A</t>
        </r>
        <r>
          <rPr>
            <sz val="8"/>
            <color indexed="81"/>
            <rFont val="Arial"/>
            <family val="2"/>
          </rPr>
          <t xml:space="preserve">*), </t>
        </r>
        <r>
          <rPr>
            <b/>
            <sz val="8"/>
            <color indexed="81"/>
            <rFont val="Tahoma"/>
            <family val="2"/>
          </rPr>
          <t>B</t>
        </r>
        <r>
          <rPr>
            <sz val="8"/>
            <color indexed="81"/>
            <rFont val="Arial"/>
            <family val="2"/>
          </rPr>
          <t xml:space="preserve">        </t>
        </r>
        <r>
          <rPr>
            <b/>
            <sz val="8"/>
            <color indexed="81"/>
            <rFont val="Tahoma"/>
            <family val="2"/>
          </rPr>
          <t>B</t>
        </r>
        <r>
          <rPr>
            <sz val="8"/>
            <color indexed="81"/>
            <rFont val="Arial"/>
            <family val="2"/>
          </rPr>
          <t xml:space="preserve">*), </t>
        </r>
        <r>
          <rPr>
            <b/>
            <sz val="8"/>
            <color indexed="81"/>
            <rFont val="Tahoma"/>
            <family val="2"/>
          </rPr>
          <t>C</t>
        </r>
        <r>
          <rPr>
            <sz val="8"/>
            <color indexed="81"/>
            <rFont val="Arial"/>
            <family val="2"/>
          </rPr>
          <t xml:space="preserve">             </t>
        </r>
        <r>
          <rPr>
            <b/>
            <sz val="8"/>
            <color indexed="81"/>
            <rFont val="Tahoma"/>
            <family val="2"/>
          </rPr>
          <t>C</t>
        </r>
        <r>
          <rPr>
            <sz val="8"/>
            <color indexed="81"/>
            <rFont val="Tahoma"/>
            <family val="2"/>
          </rPr>
          <t xml:space="preserve">, </t>
        </r>
        <r>
          <rPr>
            <b/>
            <sz val="8"/>
            <color indexed="81"/>
            <rFont val="Tahoma"/>
            <family val="2"/>
          </rPr>
          <t>D</t>
        </r>
        <r>
          <rPr>
            <sz val="8"/>
            <color indexed="81"/>
            <rFont val="Tahoma"/>
            <family val="2"/>
          </rPr>
          <t xml:space="preserve">
*) bei ausreichendem Temperaturbereich und 
geeigneten Nachweisen der Stabilitäten
gegen Feuchte und Kriechen
</t>
        </r>
      </text>
    </comment>
    <comment ref="G37" authorId="0" shapeId="0" xr:uid="{00000000-0006-0000-0200-000021000000}">
      <text>
        <r>
          <rPr>
            <sz val="8"/>
            <color indexed="81"/>
            <rFont val="Tahoma"/>
            <family val="2"/>
          </rPr>
          <t xml:space="preserve">Höchstlast (Nennlast) der einzelnen Wägezelle
Die Höchstlast der Wägezelle darf bei Belastung der Waage mit ihrer Höchstlast Max nicht überschritten werden.
</t>
        </r>
      </text>
    </comment>
    <comment ref="G38" authorId="0" shapeId="0" xr:uid="{00000000-0006-0000-0200-000022000000}">
      <text>
        <r>
          <rPr>
            <sz val="8"/>
            <color indexed="81"/>
            <rFont val="Tahoma"/>
            <family val="2"/>
          </rPr>
          <t xml:space="preserve">Mindestvorlast der einzelnen Wägezelle 
Die Vorlast der Wägezelle muss größer oder gleich der Mindestvorlast </t>
        </r>
        <r>
          <rPr>
            <i/>
            <sz val="8"/>
            <color indexed="81"/>
            <rFont val="Tahoma"/>
            <family val="2"/>
          </rPr>
          <t>E</t>
        </r>
        <r>
          <rPr>
            <vertAlign val="subscript"/>
            <sz val="8"/>
            <color indexed="81"/>
            <rFont val="Tahoma"/>
            <family val="2"/>
          </rPr>
          <t>min</t>
        </r>
        <r>
          <rPr>
            <sz val="8"/>
            <color indexed="81"/>
            <rFont val="Tahoma"/>
            <family val="2"/>
          </rPr>
          <t xml:space="preserve"> sein.
Wenn keine Mindestvorlast der Wägezelle 
erforderlich, dann  </t>
        </r>
        <r>
          <rPr>
            <b/>
            <sz val="8"/>
            <color indexed="81"/>
            <rFont val="Tahoma"/>
            <family val="2"/>
          </rPr>
          <t>0</t>
        </r>
        <r>
          <rPr>
            <sz val="8"/>
            <color indexed="81"/>
            <rFont val="Tahoma"/>
            <family val="2"/>
          </rPr>
          <t xml:space="preserve">  eintragen !
</t>
        </r>
      </text>
    </comment>
    <comment ref="G39" authorId="0" shapeId="0" xr:uid="{00000000-0006-0000-0200-000023000000}">
      <text>
        <r>
          <rPr>
            <sz val="8"/>
            <color indexed="81"/>
            <rFont val="Tahoma"/>
            <family val="2"/>
          </rPr>
          <t>Wägezellenkennwert (Signalgröße bei der Höchstlast der Wägezelle in mV/V)</t>
        </r>
      </text>
    </comment>
    <comment ref="G40" authorId="0" shapeId="0" xr:uid="{00000000-0006-0000-0200-000024000000}">
      <text>
        <r>
          <rPr>
            <sz val="8"/>
            <color indexed="81"/>
            <rFont val="Tahoma"/>
            <family val="2"/>
          </rPr>
          <t xml:space="preserve">Größte zulässige Anzahl der Teilungswerte der Wägezelle 
Die maximale Anzahl </t>
        </r>
        <r>
          <rPr>
            <i/>
            <sz val="8"/>
            <color indexed="81"/>
            <rFont val="Tahoma"/>
            <family val="2"/>
          </rPr>
          <t>n</t>
        </r>
        <r>
          <rPr>
            <vertAlign val="subscript"/>
            <sz val="8"/>
            <color indexed="81"/>
            <rFont val="Tahoma"/>
            <family val="2"/>
          </rPr>
          <t>LC</t>
        </r>
        <r>
          <rPr>
            <sz val="8"/>
            <color indexed="81"/>
            <rFont val="Tahoma"/>
            <family val="2"/>
          </rPr>
          <t xml:space="preserve"> der Teilungswerte für die Wägezelle darf nicht kleiner sein als die Anzahl der Eichwerte der Waage </t>
        </r>
        <r>
          <rPr>
            <i/>
            <sz val="8"/>
            <color indexed="81"/>
            <rFont val="Tahoma"/>
            <family val="2"/>
          </rPr>
          <t xml:space="preserve">n </t>
        </r>
        <r>
          <rPr>
            <sz val="8"/>
            <color indexed="81"/>
            <rFont val="Tahoma"/>
            <family val="2"/>
          </rPr>
          <t xml:space="preserve">= </t>
        </r>
        <r>
          <rPr>
            <i/>
            <sz val="8"/>
            <color indexed="81"/>
            <rFont val="Tahoma"/>
            <family val="2"/>
          </rPr>
          <t>Max</t>
        </r>
        <r>
          <rPr>
            <sz val="8"/>
            <color indexed="81"/>
            <rFont val="Tahoma"/>
            <family val="2"/>
          </rPr>
          <t>/</t>
        </r>
        <r>
          <rPr>
            <i/>
            <sz val="8"/>
            <color indexed="81"/>
            <rFont val="Tahoma"/>
            <family val="2"/>
          </rPr>
          <t>e</t>
        </r>
        <r>
          <rPr>
            <sz val="8"/>
            <color indexed="81"/>
            <rFont val="Tahoma"/>
            <family val="2"/>
          </rPr>
          <t>. 
Bei Mehrbereichs- und Mehrteilungswaagen gilt dies für jeden einzelnen Wägebereich</t>
        </r>
        <r>
          <rPr>
            <i/>
            <sz val="8"/>
            <color indexed="81"/>
            <rFont val="Tahoma"/>
            <family val="2"/>
          </rPr>
          <t xml:space="preserve"> </t>
        </r>
        <r>
          <rPr>
            <sz val="8"/>
            <color indexed="81"/>
            <rFont val="Tahoma"/>
            <family val="2"/>
          </rPr>
          <t xml:space="preserve">i </t>
        </r>
        <r>
          <rPr>
            <sz val="8"/>
            <color indexed="81"/>
            <rFont val="Tahoma"/>
            <family val="2"/>
          </rPr>
          <t>.</t>
        </r>
      </text>
    </comment>
    <comment ref="G41" authorId="0" shapeId="0" xr:uid="{00000000-0006-0000-0200-000025000000}">
      <text>
        <r>
          <rPr>
            <sz val="8"/>
            <color indexed="81"/>
            <rFont val="Tahoma"/>
            <family val="2"/>
          </rPr>
          <t xml:space="preserve">Kleinster zulässiger Teilungswert der Wägezelle
Wenn </t>
        </r>
        <r>
          <rPr>
            <i/>
            <sz val="8"/>
            <color indexed="81"/>
            <rFont val="Tahoma"/>
            <family val="2"/>
          </rPr>
          <t>Y</t>
        </r>
        <r>
          <rPr>
            <sz val="8"/>
            <color indexed="81"/>
            <rFont val="Tahoma"/>
            <family val="2"/>
          </rPr>
          <t xml:space="preserve"> oder </t>
        </r>
        <r>
          <rPr>
            <i/>
            <sz val="8"/>
            <color indexed="81"/>
            <rFont val="Tahoma"/>
            <family val="2"/>
          </rPr>
          <t>v</t>
        </r>
        <r>
          <rPr>
            <vertAlign val="subscript"/>
            <sz val="8"/>
            <color indexed="81"/>
            <rFont val="Tahoma"/>
            <family val="2"/>
          </rPr>
          <t xml:space="preserve">min </t>
        </r>
        <r>
          <rPr>
            <sz val="8"/>
            <color indexed="81"/>
            <rFont val="Tahoma"/>
            <family val="2"/>
          </rPr>
          <t xml:space="preserve">nicht angegeben sind (z.B. im Prüfschein nicht genannt), wird </t>
        </r>
        <r>
          <rPr>
            <i/>
            <sz val="8"/>
            <color indexed="81"/>
            <rFont val="Tahoma"/>
            <family val="2"/>
          </rPr>
          <t>n</t>
        </r>
        <r>
          <rPr>
            <vertAlign val="subscript"/>
            <sz val="8"/>
            <color indexed="81"/>
            <rFont val="Tahoma"/>
            <family val="2"/>
          </rPr>
          <t>LC</t>
        </r>
        <r>
          <rPr>
            <sz val="8"/>
            <color indexed="81"/>
            <rFont val="Tahoma"/>
            <family val="2"/>
          </rPr>
          <t xml:space="preserve"> für </t>
        </r>
        <r>
          <rPr>
            <i/>
            <sz val="8"/>
            <color indexed="81"/>
            <rFont val="Tahoma"/>
            <family val="2"/>
          </rPr>
          <t>Y</t>
        </r>
        <r>
          <rPr>
            <sz val="8"/>
            <color indexed="81"/>
            <rFont val="Tahoma"/>
            <family val="2"/>
          </rPr>
          <t xml:space="preserve"> eingesetzt.</t>
        </r>
      </text>
    </comment>
    <comment ref="G42" authorId="0" shapeId="0" xr:uid="{00000000-0006-0000-0200-000026000000}">
      <text>
        <r>
          <rPr>
            <sz val="8"/>
            <color indexed="81"/>
            <rFont val="Tahoma"/>
            <family val="2"/>
          </rPr>
          <t xml:space="preserve">Höchstteilungsfaktor der Wägezelle
Wenn </t>
        </r>
        <r>
          <rPr>
            <i/>
            <sz val="8"/>
            <color indexed="81"/>
            <rFont val="Tahoma"/>
            <family val="2"/>
          </rPr>
          <t>Y</t>
        </r>
        <r>
          <rPr>
            <sz val="8"/>
            <color indexed="81"/>
            <rFont val="Tahoma"/>
            <family val="2"/>
          </rPr>
          <t xml:space="preserve"> oder vmin nicht angegeben sind (z.B. im Prüfschein nicht genannt), wird </t>
        </r>
        <r>
          <rPr>
            <i/>
            <sz val="8"/>
            <color indexed="81"/>
            <rFont val="Tahoma"/>
            <family val="2"/>
          </rPr>
          <t>n</t>
        </r>
        <r>
          <rPr>
            <vertAlign val="subscript"/>
            <sz val="8"/>
            <color indexed="81"/>
            <rFont val="Tahoma"/>
            <family val="2"/>
          </rPr>
          <t>LC</t>
        </r>
        <r>
          <rPr>
            <sz val="8"/>
            <color indexed="81"/>
            <rFont val="Tahoma"/>
            <family val="2"/>
          </rPr>
          <t xml:space="preserve"> für</t>
        </r>
        <r>
          <rPr>
            <i/>
            <sz val="8"/>
            <color indexed="81"/>
            <rFont val="Tahoma"/>
            <family val="2"/>
          </rPr>
          <t xml:space="preserve"> Y</t>
        </r>
        <r>
          <rPr>
            <sz val="8"/>
            <color indexed="81"/>
            <rFont val="Tahoma"/>
            <family val="2"/>
          </rPr>
          <t xml:space="preserve"> eingesetzt.</t>
        </r>
      </text>
    </comment>
    <comment ref="G43" authorId="0" shapeId="0" xr:uid="{00000000-0006-0000-0200-000027000000}">
      <text>
        <r>
          <rPr>
            <sz val="8"/>
            <color indexed="81"/>
            <rFont val="Tahoma"/>
            <family val="2"/>
          </rPr>
          <t xml:space="preserve">Kriechteilungsfaktor der Wägezelle
Wenn </t>
        </r>
        <r>
          <rPr>
            <i/>
            <sz val="8"/>
            <color indexed="81"/>
            <rFont val="Tahoma"/>
            <family val="2"/>
          </rPr>
          <t>DR</t>
        </r>
        <r>
          <rPr>
            <sz val="8"/>
            <color indexed="81"/>
            <rFont val="Tahoma"/>
            <family val="2"/>
          </rPr>
          <t xml:space="preserve"> oder </t>
        </r>
        <r>
          <rPr>
            <i/>
            <sz val="8"/>
            <color indexed="81"/>
            <rFont val="Tahoma"/>
            <family val="2"/>
          </rPr>
          <t>Z</t>
        </r>
        <r>
          <rPr>
            <sz val="8"/>
            <color indexed="81"/>
            <rFont val="Tahoma"/>
            <family val="2"/>
          </rPr>
          <t xml:space="preserve"> nicht angegeben sind (z.B. im Prüfschein nicht genannt), wird </t>
        </r>
        <r>
          <rPr>
            <i/>
            <sz val="8"/>
            <color indexed="81"/>
            <rFont val="Tahoma"/>
            <family val="2"/>
          </rPr>
          <t>n</t>
        </r>
        <r>
          <rPr>
            <vertAlign val="subscript"/>
            <sz val="8"/>
            <color indexed="81"/>
            <rFont val="Tahoma"/>
            <family val="2"/>
          </rPr>
          <t>LC</t>
        </r>
        <r>
          <rPr>
            <sz val="8"/>
            <color indexed="81"/>
            <rFont val="Tahoma"/>
            <family val="2"/>
          </rPr>
          <t xml:space="preserve"> </t>
        </r>
        <r>
          <rPr>
            <sz val="8"/>
            <color indexed="81"/>
            <rFont val="Tahoma"/>
            <family val="2"/>
          </rPr>
          <t xml:space="preserve">für </t>
        </r>
        <r>
          <rPr>
            <i/>
            <sz val="8"/>
            <color indexed="81"/>
            <rFont val="Tahoma"/>
            <family val="2"/>
          </rPr>
          <t>Z</t>
        </r>
        <r>
          <rPr>
            <sz val="8"/>
            <color indexed="81"/>
            <rFont val="Tahoma"/>
            <family val="2"/>
          </rPr>
          <t xml:space="preserve"> eingesetzt.</t>
        </r>
      </text>
    </comment>
    <comment ref="G44" authorId="0" shapeId="0" xr:uid="{00000000-0006-0000-0200-000028000000}">
      <text>
        <r>
          <rPr>
            <sz val="8"/>
            <color indexed="81"/>
            <rFont val="Tahoma"/>
            <family val="2"/>
          </rPr>
          <t xml:space="preserve">Rückkehr des Vorlastsignals der Wägezelle
Wenn </t>
        </r>
        <r>
          <rPr>
            <i/>
            <sz val="8"/>
            <color indexed="81"/>
            <rFont val="Tahoma"/>
            <family val="2"/>
          </rPr>
          <t>DR</t>
        </r>
        <r>
          <rPr>
            <sz val="8"/>
            <color indexed="81"/>
            <rFont val="Tahoma"/>
            <family val="2"/>
          </rPr>
          <t xml:space="preserve"> oder </t>
        </r>
        <r>
          <rPr>
            <i/>
            <sz val="8"/>
            <color indexed="81"/>
            <rFont val="Tahoma"/>
            <family val="2"/>
          </rPr>
          <t>Z</t>
        </r>
        <r>
          <rPr>
            <sz val="8"/>
            <color indexed="81"/>
            <rFont val="Tahoma"/>
            <family val="2"/>
          </rPr>
          <t xml:space="preserve"> nicht angegeben sind (z.B. im Prüfschein nicht genannt), wird </t>
        </r>
        <r>
          <rPr>
            <i/>
            <sz val="8"/>
            <color indexed="81"/>
            <rFont val="Tahoma"/>
            <family val="2"/>
          </rPr>
          <t>n</t>
        </r>
        <r>
          <rPr>
            <vertAlign val="subscript"/>
            <sz val="8"/>
            <color indexed="81"/>
            <rFont val="Tahoma"/>
            <family val="2"/>
          </rPr>
          <t>LC</t>
        </r>
        <r>
          <rPr>
            <sz val="8"/>
            <color indexed="81"/>
            <rFont val="Tahoma"/>
            <family val="2"/>
          </rPr>
          <t xml:space="preserve"> für </t>
        </r>
        <r>
          <rPr>
            <i/>
            <sz val="8"/>
            <color indexed="81"/>
            <rFont val="Tahoma"/>
            <family val="2"/>
          </rPr>
          <t>Z</t>
        </r>
        <r>
          <rPr>
            <sz val="8"/>
            <color indexed="81"/>
            <rFont val="Tahoma"/>
            <family val="2"/>
          </rPr>
          <t xml:space="preserve"> eingesetzt.</t>
        </r>
      </text>
    </comment>
    <comment ref="G45" authorId="0" shapeId="0" xr:uid="{00000000-0006-0000-0200-000029000000}">
      <text>
        <r>
          <rPr>
            <sz val="8"/>
            <color indexed="81"/>
            <rFont val="Tahoma"/>
            <family val="2"/>
          </rPr>
          <t xml:space="preserve">Wägezellen-Eingangswiderstand
</t>
        </r>
        <r>
          <rPr>
            <sz val="4"/>
            <color indexed="81"/>
            <rFont val="Tahoma"/>
            <family val="2"/>
          </rPr>
          <t xml:space="preserve">
</t>
        </r>
        <r>
          <rPr>
            <sz val="8"/>
            <color indexed="81"/>
            <rFont val="Tahoma"/>
            <family val="2"/>
          </rPr>
          <t xml:space="preserve">Eingangswiderstand einer Wägezelle.
Es sind ggf. </t>
        </r>
        <r>
          <rPr>
            <i/>
            <sz val="8"/>
            <color indexed="81"/>
            <rFont val="Tahoma"/>
            <family val="2"/>
          </rPr>
          <t>N</t>
        </r>
        <r>
          <rPr>
            <sz val="8"/>
            <color indexed="81"/>
            <rFont val="Tahoma"/>
            <family val="2"/>
          </rPr>
          <t xml:space="preserve"> Wägezellen parallel geschaltet.
</t>
        </r>
        <r>
          <rPr>
            <i/>
            <sz val="8"/>
            <color indexed="81"/>
            <rFont val="Tahoma"/>
            <family val="2"/>
          </rPr>
          <t>R</t>
        </r>
        <r>
          <rPr>
            <vertAlign val="subscript"/>
            <sz val="8"/>
            <color indexed="81"/>
            <rFont val="Tahoma"/>
            <family val="2"/>
          </rPr>
          <t>LC</t>
        </r>
        <r>
          <rPr>
            <sz val="8"/>
            <color indexed="81"/>
            <rFont val="Tahoma"/>
            <family val="2"/>
          </rPr>
          <t xml:space="preserve"> / </t>
        </r>
        <r>
          <rPr>
            <i/>
            <sz val="8"/>
            <color indexed="81"/>
            <rFont val="Tahoma"/>
            <family val="2"/>
          </rPr>
          <t>N</t>
        </r>
        <r>
          <rPr>
            <sz val="8"/>
            <color indexed="81"/>
            <rFont val="Tahoma"/>
            <family val="2"/>
          </rPr>
          <t xml:space="preserve"> muß innerhalb der Grenzen für die an das Auswertegerät anschließbaren Lastwiderstände liegen.
</t>
        </r>
      </text>
    </comment>
    <comment ref="G46" authorId="0" shapeId="0" xr:uid="{00000000-0006-0000-0200-00002A000000}">
      <text>
        <r>
          <rPr>
            <sz val="8"/>
            <color indexed="81"/>
            <rFont val="Tahoma"/>
            <family val="2"/>
          </rPr>
          <t>Untere Grenze des Bereichs für die Umgebungstemperatur, wobei die zulässigen Temperaturbereiche der Wägezelle(n) und des Auswertegeräts den Temperaturbereich der Waage überdecken müssen.</t>
        </r>
      </text>
    </comment>
    <comment ref="H46" authorId="0" shapeId="0" xr:uid="{00000000-0006-0000-0200-00002B000000}">
      <text>
        <r>
          <rPr>
            <sz val="8"/>
            <color indexed="81"/>
            <rFont val="Tahoma"/>
            <family val="2"/>
          </rPr>
          <t>Obere Grenze des Bereichs für die Umgebungstemperatur, wobei die zulässigen Temperaturbereiche der Wägezelle(n) und des Auswertegeräts den Temperaturbereich der Waage überdecken müssen.</t>
        </r>
      </text>
    </comment>
    <comment ref="G47" authorId="0" shapeId="0" xr:uid="{00000000-0006-0000-0200-00002C000000}">
      <text>
        <r>
          <rPr>
            <sz val="8"/>
            <color indexed="81"/>
            <rFont val="Tahoma"/>
            <family val="2"/>
          </rPr>
          <t xml:space="preserve">Bruchteil der Eichfehlergrenzen für die Wägezelle(n) </t>
        </r>
        <r>
          <rPr>
            <i/>
            <sz val="8"/>
            <color indexed="81"/>
            <rFont val="Tahoma"/>
            <family val="2"/>
          </rPr>
          <t>p</t>
        </r>
        <r>
          <rPr>
            <vertAlign val="subscript"/>
            <sz val="8"/>
            <color indexed="81"/>
            <rFont val="Tahoma"/>
            <family val="2"/>
          </rPr>
          <t>LC</t>
        </r>
        <r>
          <rPr>
            <sz val="8"/>
            <color indexed="81"/>
            <rFont val="Tahoma"/>
            <family val="2"/>
          </rPr>
          <t xml:space="preserve">. 
0,3 </t>
        </r>
        <r>
          <rPr>
            <sz val="8"/>
            <color indexed="81"/>
            <rFont val="Symbol"/>
            <family val="1"/>
            <charset val="2"/>
          </rPr>
          <t>£</t>
        </r>
        <r>
          <rPr>
            <sz val="8"/>
            <color indexed="81"/>
            <rFont val="Tahoma"/>
            <family val="2"/>
          </rPr>
          <t xml:space="preserve"> </t>
        </r>
        <r>
          <rPr>
            <i/>
            <sz val="8"/>
            <color indexed="81"/>
            <rFont val="Tahoma"/>
            <family val="2"/>
          </rPr>
          <t>p</t>
        </r>
        <r>
          <rPr>
            <vertAlign val="subscript"/>
            <sz val="8"/>
            <color indexed="81"/>
            <rFont val="Tahoma"/>
            <family val="2"/>
          </rPr>
          <t>LC</t>
        </r>
        <r>
          <rPr>
            <sz val="8"/>
            <color indexed="81"/>
            <rFont val="Tahoma"/>
            <family val="2"/>
          </rPr>
          <t xml:space="preserve"> </t>
        </r>
        <r>
          <rPr>
            <sz val="8"/>
            <color indexed="81"/>
            <rFont val="Symbol"/>
            <family val="1"/>
            <charset val="2"/>
          </rPr>
          <t>£</t>
        </r>
        <r>
          <rPr>
            <sz val="8"/>
            <color indexed="81"/>
            <rFont val="Tahoma"/>
            <family val="2"/>
          </rPr>
          <t xml:space="preserve"> 0,8
Falls im Prüfschein der Wägezelle(n) nichts angegeben ist, kann nach DIN EN 45501 Nr. 3.5.4 </t>
        </r>
        <r>
          <rPr>
            <i/>
            <sz val="8"/>
            <color indexed="81"/>
            <rFont val="Tahoma"/>
            <family val="2"/>
          </rPr>
          <t>p</t>
        </r>
        <r>
          <rPr>
            <vertAlign val="subscript"/>
            <sz val="8"/>
            <color indexed="81"/>
            <rFont val="Tahoma"/>
            <family val="2"/>
          </rPr>
          <t>LC</t>
        </r>
        <r>
          <rPr>
            <sz val="8"/>
            <color indexed="81"/>
            <rFont val="Tahoma"/>
            <family val="2"/>
          </rPr>
          <t xml:space="preserve"> = 0,7 eingesetzt werden.
</t>
        </r>
      </text>
    </comment>
    <comment ref="G49" authorId="0" shapeId="0" xr:uid="{00000000-0006-0000-0200-00002D000000}">
      <text>
        <r>
          <rPr>
            <sz val="8"/>
            <color indexed="81"/>
            <rFont val="Tahoma"/>
            <family val="2"/>
          </rPr>
          <t>Bruchteil der Eichfehlergrenzen für die Verbindungselemente</t>
        </r>
        <r>
          <rPr>
            <i/>
            <sz val="8"/>
            <color indexed="81"/>
            <rFont val="Tahoma"/>
            <family val="2"/>
          </rPr>
          <t xml:space="preserve"> p</t>
        </r>
        <r>
          <rPr>
            <sz val="6"/>
            <color indexed="81"/>
            <rFont val="Tahoma"/>
            <family val="2"/>
          </rPr>
          <t xml:space="preserve">con </t>
        </r>
        <r>
          <rPr>
            <sz val="8"/>
            <color indexed="81"/>
            <rFont val="Tahoma"/>
            <family val="2"/>
          </rPr>
          <t xml:space="preserve">.
0,3 </t>
        </r>
        <r>
          <rPr>
            <sz val="8"/>
            <color indexed="81"/>
            <rFont val="Symbol"/>
            <family val="1"/>
            <charset val="2"/>
          </rPr>
          <t>£</t>
        </r>
        <r>
          <rPr>
            <sz val="8"/>
            <color indexed="81"/>
            <rFont val="Tahoma"/>
            <family val="2"/>
          </rPr>
          <t xml:space="preserve"> </t>
        </r>
        <r>
          <rPr>
            <i/>
            <sz val="8"/>
            <color indexed="81"/>
            <rFont val="Tahoma"/>
            <family val="2"/>
          </rPr>
          <t>p</t>
        </r>
        <r>
          <rPr>
            <sz val="6"/>
            <color indexed="81"/>
            <rFont val="Tahoma"/>
            <family val="2"/>
          </rPr>
          <t>con</t>
        </r>
        <r>
          <rPr>
            <sz val="8"/>
            <color indexed="81"/>
            <rFont val="Tahoma"/>
            <family val="2"/>
          </rPr>
          <t xml:space="preserve"> </t>
        </r>
        <r>
          <rPr>
            <sz val="8"/>
            <color indexed="81"/>
            <rFont val="Symbol"/>
            <family val="1"/>
            <charset val="2"/>
          </rPr>
          <t>£</t>
        </r>
        <r>
          <rPr>
            <sz val="8"/>
            <color indexed="81"/>
            <rFont val="Tahoma"/>
            <family val="2"/>
          </rPr>
          <t xml:space="preserve"> 0,8
Für den Anteil aller unbekannten mechanischen sowie elektrischen Verbindungselemente zwischen Lastträger, Wägezelle(n) und Auswertegerät kann nach DIN EN 45501 Nr. 3.5.4 </t>
        </r>
        <r>
          <rPr>
            <i/>
            <sz val="8"/>
            <color indexed="81"/>
            <rFont val="Tahoma"/>
            <family val="2"/>
          </rPr>
          <t>p</t>
        </r>
        <r>
          <rPr>
            <sz val="6"/>
            <color indexed="81"/>
            <rFont val="Tahoma"/>
            <family val="2"/>
          </rPr>
          <t>con</t>
        </r>
        <r>
          <rPr>
            <sz val="8"/>
            <color indexed="81"/>
            <rFont val="Tahoma"/>
            <family val="2"/>
          </rPr>
          <t xml:space="preserve"> = 0,5 eingesetzt werden. 
</t>
        </r>
      </text>
    </comment>
  </commentList>
</comments>
</file>

<file path=xl/sharedStrings.xml><?xml version="1.0" encoding="utf-8"?>
<sst xmlns="http://schemas.openxmlformats.org/spreadsheetml/2006/main" count="798" uniqueCount="297">
  <si>
    <t>Klasse</t>
  </si>
  <si>
    <t>-</t>
  </si>
  <si>
    <t>R</t>
  </si>
  <si>
    <t>N</t>
  </si>
  <si>
    <t>DL</t>
  </si>
  <si>
    <t>L</t>
  </si>
  <si>
    <t>m</t>
  </si>
  <si>
    <t>A</t>
  </si>
  <si>
    <t>C</t>
  </si>
  <si>
    <t>Y</t>
  </si>
  <si>
    <t>DR</t>
  </si>
  <si>
    <t>Z</t>
  </si>
  <si>
    <t>Verbindungselemente</t>
  </si>
  <si>
    <t>WZ</t>
  </si>
  <si>
    <t>AWG</t>
  </si>
  <si>
    <t>&amp;</t>
  </si>
  <si>
    <t>+</t>
  </si>
  <si>
    <t>kg</t>
  </si>
  <si>
    <t>° C</t>
  </si>
  <si>
    <r>
      <t>m/mm</t>
    </r>
    <r>
      <rPr>
        <vertAlign val="superscript"/>
        <sz val="10"/>
        <rFont val="Arial"/>
        <family val="2"/>
      </rPr>
      <t>2</t>
    </r>
  </si>
  <si>
    <r>
      <t>mm</t>
    </r>
    <r>
      <rPr>
        <vertAlign val="superscript"/>
        <sz val="10"/>
        <rFont val="Arial"/>
        <family val="2"/>
      </rPr>
      <t>2</t>
    </r>
  </si>
  <si>
    <t>mV/V</t>
  </si>
  <si>
    <t>£</t>
  </si>
  <si>
    <t>³</t>
  </si>
  <si>
    <t>I. O. ?</t>
  </si>
  <si>
    <t>Waage (NSW)</t>
  </si>
  <si>
    <t>Auswertegerät (AWG)</t>
  </si>
  <si>
    <t>Wägezelle(n) (WZ)</t>
  </si>
  <si>
    <t>Eichbehörden der Länder</t>
  </si>
  <si>
    <t xml:space="preserve"> Genauigkeitsklasse</t>
  </si>
  <si>
    <t xml:space="preserve"> Speisespannung für die Wägezelle(n)</t>
  </si>
  <si>
    <t xml:space="preserve"> Mindestmesssignal pro Eichwert</t>
  </si>
  <si>
    <t xml:space="preserve"> Grenzwerte des Lastwiderstandes</t>
  </si>
  <si>
    <t xml:space="preserve"> Grenzen des Temperaturbereichs</t>
  </si>
  <si>
    <t xml:space="preserve"> Bruchteil der Eichfehlergrenze</t>
  </si>
  <si>
    <t xml:space="preserve"> Anschlußart (4- oder 6 Leitertechnik)</t>
  </si>
  <si>
    <t xml:space="preserve"> Höchstlast ( Nennlast )</t>
  </si>
  <si>
    <t xml:space="preserve"> Mindestvorlast</t>
  </si>
  <si>
    <t xml:space="preserve"> Wägezellenkennwert</t>
  </si>
  <si>
    <t xml:space="preserve"> Widerstand der (einzelnen) Wägezelle</t>
  </si>
  <si>
    <t xml:space="preserve"> Kabelquerschnitt</t>
  </si>
  <si>
    <t xml:space="preserve"> Kabellänge</t>
  </si>
  <si>
    <t xml:space="preserve"> Anzahl der Wägezellen</t>
  </si>
  <si>
    <t xml:space="preserve"> Übersetzungsverhältnis</t>
  </si>
  <si>
    <t xml:space="preserve"> Eichwert</t>
  </si>
  <si>
    <t xml:space="preserve"> Höchstlast</t>
  </si>
  <si>
    <t xml:space="preserve"> Hersteller:</t>
  </si>
  <si>
    <t xml:space="preserve"> Typ:</t>
  </si>
  <si>
    <t>gleich oder besser als</t>
  </si>
  <si>
    <t>a) Messtechnische und technische Daten</t>
  </si>
  <si>
    <t>W</t>
  </si>
  <si>
    <t xml:space="preserve"> max. Kabellänge/Kabelquerschnitt</t>
  </si>
  <si>
    <t>Fabrik-Nr.:</t>
  </si>
  <si>
    <t>Bauartzulassung:</t>
  </si>
  <si>
    <t>Zulassungsinhaber:</t>
  </si>
  <si>
    <t>Waagentyp:</t>
  </si>
  <si>
    <t xml:space="preserve"> Prüfbericht/-schein:</t>
  </si>
  <si>
    <t>oder Bauartzulassung:</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</si>
  <si>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</si>
  <si>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</si>
  <si>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</si>
  <si>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</si>
  <si>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Totlast</t>
  </si>
  <si>
    <t>und/oder Bauartzulassung:</t>
  </si>
  <si>
    <t>Anschrift Waagenbaufirma:</t>
  </si>
  <si>
    <t xml:space="preserve"> Einbereichswaage</t>
  </si>
  <si>
    <t xml:space="preserve"> Mehrteilungs- </t>
  </si>
  <si>
    <t xml:space="preserve"> oder Mehrbereichswaage</t>
  </si>
  <si>
    <r>
      <t xml:space="preserve">£ </t>
    </r>
    <r>
      <rPr>
        <sz val="9"/>
        <rFont val="Arial"/>
        <family val="2"/>
      </rPr>
      <t>1</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</si>
  <si>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</si>
  <si>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</si>
  <si>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</si>
  <si>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t xml:space="preserve"> Größte zul. Anzahl der Teilungswerte</t>
  </si>
  <si>
    <t>Anzahl Leiter</t>
  </si>
  <si>
    <t xml:space="preserve"> Rückkehr des Vorlastsignals </t>
  </si>
  <si>
    <t>(1) Genauigkeitsklassen von WZ, AWG und NSW</t>
  </si>
  <si>
    <t>NSW</t>
  </si>
  <si>
    <t>(3) Summe der Quadrate der Fehlergrenzenanteile von Verbindungselementen, AWG und WZ</t>
  </si>
  <si>
    <t>5) Höchstlasten von NSW und WZ</t>
  </si>
  <si>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</si>
  <si>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</si>
  <si>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</si>
  <si>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</si>
  <si>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r>
      <t>m</t>
    </r>
    <r>
      <rPr>
        <sz val="10"/>
        <rFont val="Arial"/>
        <family val="2"/>
      </rPr>
      <t>V</t>
    </r>
  </si>
  <si>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</si>
  <si>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</si>
  <si>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</si>
  <si>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</si>
  <si>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t xml:space="preserve"> Höchstteilungsfaktor</t>
  </si>
  <si>
    <r>
      <t xml:space="preserve"> Kleinster zulässiger Teilungswert </t>
    </r>
    <r>
      <rPr>
        <b/>
        <sz val="10"/>
        <color indexed="10"/>
        <rFont val="Arial"/>
        <family val="2"/>
      </rPr>
      <t>oder</t>
    </r>
  </si>
  <si>
    <r>
      <t xml:space="preserve"> Kriechteilungsfaktor </t>
    </r>
    <r>
      <rPr>
        <b/>
        <sz val="10"/>
        <color indexed="10"/>
        <rFont val="Arial"/>
        <family val="2"/>
      </rPr>
      <t>oder</t>
    </r>
  </si>
  <si>
    <t xml:space="preserve"> Ecklastzuschlag</t>
  </si>
  <si>
    <t>b) Nachweis der Kompatibilität - Einbereichswaage</t>
  </si>
  <si>
    <t>b) Nachweis der Kompatibilität - Zweibereichswaage</t>
  </si>
  <si>
    <t>b) Nachweis der Kompatibilität - Zweiteilungswaage</t>
  </si>
  <si>
    <t>b) Nachweis der Kompatibilität - Dreiteilungswaage</t>
  </si>
  <si>
    <r>
      <t xml:space="preserve"> Genauigkeitsklasse</t>
    </r>
    <r>
      <rPr>
        <sz val="10"/>
        <rFont val="Times New Roman"/>
        <family val="1"/>
      </rPr>
      <t/>
    </r>
  </si>
  <si>
    <t xml:space="preserve"> Mehrteilungswaage (2)</t>
  </si>
  <si>
    <t xml:space="preserve"> Mehrteilungswaage (3)</t>
  </si>
  <si>
    <t xml:space="preserve"> Mehrteilungwaage (3)</t>
  </si>
  <si>
    <t>Mehrteilungswaage (2)</t>
  </si>
  <si>
    <t>Ausdrucke:</t>
  </si>
  <si>
    <t>Stand:</t>
  </si>
  <si>
    <t xml:space="preserve">Kompatibilitätsnachweis von Modulen </t>
  </si>
  <si>
    <t>Daten,</t>
  </si>
  <si>
    <t>Einbereichswaage</t>
  </si>
  <si>
    <t>Zweiteilungswaage</t>
  </si>
  <si>
    <t>Dreiteilungswaage</t>
  </si>
  <si>
    <t xml:space="preserve">Auswertung für: </t>
  </si>
  <si>
    <t xml:space="preserve">      - Einbereichswaagen</t>
  </si>
  <si>
    <t>Copyright by AA-Waagen</t>
  </si>
  <si>
    <t xml:space="preserve">   - Arbeitsausschuss Waagen -</t>
  </si>
  <si>
    <t>AG-ME Eichbehörden der Länder</t>
  </si>
  <si>
    <t xml:space="preserve"> Mehrbereichswaage (2)</t>
  </si>
  <si>
    <t xml:space="preserve"> Mehrbereichswaage (2) </t>
  </si>
  <si>
    <t xml:space="preserve">      - Zweibereichswaagen</t>
  </si>
  <si>
    <t xml:space="preserve">      - Dreibereichswaagen</t>
  </si>
  <si>
    <t xml:space="preserve">      - Zweiteilungswaagen</t>
  </si>
  <si>
    <t xml:space="preserve">      - Dreiteilungswaagen </t>
  </si>
  <si>
    <t>Zweibereichswaage</t>
  </si>
  <si>
    <t>Dreibereichswaage</t>
  </si>
  <si>
    <t>Seite 1 von 6</t>
  </si>
  <si>
    <t>Seite 2 von 6</t>
  </si>
  <si>
    <t>Auswertung Einbereichswaage</t>
  </si>
  <si>
    <t>Seite 3 von 6</t>
  </si>
  <si>
    <t>Auswertung Dreibereichswaage</t>
  </si>
  <si>
    <t xml:space="preserve"> Mehrbereichswaage (3)</t>
  </si>
  <si>
    <t>Auswertung Zweiteilungswaage</t>
  </si>
  <si>
    <t>Seite 4 von 6</t>
  </si>
  <si>
    <t>Auswertung Dreiteilungswaage</t>
  </si>
  <si>
    <t>Seite 6 von 6</t>
  </si>
  <si>
    <t>Seite 5 von 6</t>
  </si>
  <si>
    <t>b) Nachweis der Kompatibilität - Dreibereichswaage</t>
  </si>
  <si>
    <t>mV</t>
  </si>
  <si>
    <t xml:space="preserve"> Mindesteingangsspannung des AWG</t>
  </si>
  <si>
    <t>(8) Mindesteingangssignal für AWG, Mindestmesssignal pro Eichwert und Berechnung</t>
  </si>
  <si>
    <t>(entlastete Waage)</t>
  </si>
  <si>
    <t>Auswertung Zweibereichswaage</t>
  </si>
  <si>
    <t xml:space="preserve"> additive Tarahöchstlast</t>
  </si>
  <si>
    <r>
      <t>T</t>
    </r>
    <r>
      <rPr>
        <i/>
        <sz val="12"/>
        <rFont val="Arial"/>
        <family val="2"/>
      </rPr>
      <t>+</t>
    </r>
  </si>
  <si>
    <t>GM-P9, Anhang 8.1.10 zu Abschnitt 9.1</t>
  </si>
  <si>
    <t>(6d) Totlast des Lastträgers der Waagenbrücke und Mindestvorlast der WZ  in kg</t>
  </si>
  <si>
    <t xml:space="preserve">(8) Mindesteingangssignal für AWG, Mindestmesssignal pro Eichwert und Berechnung </t>
  </si>
  <si>
    <t>Mindesteingangssignal  in  mV</t>
  </si>
  <si>
    <t>(7) Eichwert der NSW und kleinster zulässiger Teilungswert der WZ  in  kg</t>
  </si>
  <si>
    <t>(10) Verlängerungskabel zum Anschluss der WZ: Kabellänge pro Leiterquerschnitt  in  m/mm²</t>
  </si>
  <si>
    <t>(2) Temperaturbereiche von WZ und AWG im Vergleich zum Temperaturbereich der NSW   in ° C</t>
  </si>
  <si>
    <t>Die o.a. Module wurden in unveränderter Originalausführung verwendet. Datum und Unterschrift des Beauftragten der Waagenbaufirma:</t>
  </si>
  <si>
    <r>
      <t xml:space="preserve">Mindestsignal pro Eichwert in </t>
    </r>
    <r>
      <rPr>
        <sz val="9"/>
        <rFont val="Symbol"/>
        <family val="1"/>
        <charset val="2"/>
      </rPr>
      <t>m</t>
    </r>
    <r>
      <rPr>
        <sz val="9"/>
        <rFont val="Arial"/>
        <family val="2"/>
      </rPr>
      <t>V</t>
    </r>
  </si>
  <si>
    <t>Daten-Eingabe</t>
  </si>
  <si>
    <t xml:space="preserve">(6a) Größte zul. Anzahl der Teilungswerte der WZ und Anzahl der Eichwerte der NSW </t>
  </si>
  <si>
    <t>(4) Größte zul. Anzahl der Teilungswerte des AWG und Anzahl der Eichwerte der NSW</t>
  </si>
  <si>
    <t xml:space="preserve"> Einschaltnullstellbereich</t>
  </si>
  <si>
    <t>an Waagen</t>
  </si>
  <si>
    <r>
      <t>T</t>
    </r>
    <r>
      <rPr>
        <vertAlign val="subscript"/>
        <sz val="10"/>
        <rFont val="Arial"/>
        <family val="2"/>
      </rPr>
      <t>min</t>
    </r>
    <r>
      <rPr>
        <i/>
        <sz val="10"/>
        <rFont val="Arial"/>
        <family val="2"/>
      </rPr>
      <t/>
    </r>
  </si>
  <si>
    <r>
      <t>T</t>
    </r>
    <r>
      <rPr>
        <vertAlign val="subscript"/>
        <sz val="9"/>
        <rFont val="Arial"/>
        <family val="2"/>
      </rPr>
      <t>min</t>
    </r>
  </si>
  <si>
    <r>
      <t>T</t>
    </r>
    <r>
      <rPr>
        <vertAlign val="subscript"/>
        <sz val="9"/>
        <rFont val="Arial"/>
        <family val="2"/>
      </rPr>
      <t>max</t>
    </r>
  </si>
  <si>
    <r>
      <t>p</t>
    </r>
    <r>
      <rPr>
        <vertAlign val="subscript"/>
        <sz val="9"/>
        <rFont val="Arial"/>
        <family val="2"/>
      </rPr>
      <t>con</t>
    </r>
    <r>
      <rPr>
        <vertAlign val="superscript"/>
        <sz val="9"/>
        <rFont val="Arial"/>
        <family val="2"/>
      </rPr>
      <t>2</t>
    </r>
  </si>
  <si>
    <r>
      <t>p</t>
    </r>
    <r>
      <rPr>
        <vertAlign val="subscript"/>
        <sz val="9"/>
        <rFont val="Arial"/>
        <family val="2"/>
      </rPr>
      <t>ind</t>
    </r>
    <r>
      <rPr>
        <vertAlign val="superscript"/>
        <sz val="9"/>
        <rFont val="Arial"/>
        <family val="2"/>
      </rPr>
      <t>2</t>
    </r>
  </si>
  <si>
    <r>
      <t>p</t>
    </r>
    <r>
      <rPr>
        <vertAlign val="subscript"/>
        <sz val="9"/>
        <rFont val="Arial"/>
        <family val="2"/>
      </rPr>
      <t>LC</t>
    </r>
    <r>
      <rPr>
        <vertAlign val="superscript"/>
        <sz val="9"/>
        <rFont val="Arial"/>
        <family val="2"/>
      </rPr>
      <t>2</t>
    </r>
  </si>
  <si>
    <r>
      <t>n</t>
    </r>
    <r>
      <rPr>
        <vertAlign val="subscript"/>
        <sz val="9"/>
        <rFont val="Arial"/>
        <family val="2"/>
      </rPr>
      <t>ind</t>
    </r>
  </si>
  <si>
    <r>
      <t>(</t>
    </r>
    <r>
      <rPr>
        <i/>
        <sz val="9"/>
        <rFont val="Arial"/>
        <family val="2"/>
      </rPr>
      <t>Q</t>
    </r>
    <r>
      <rPr>
        <sz val="9"/>
        <rFont val="Arial"/>
        <family val="2"/>
      </rPr>
      <t>*</t>
    </r>
    <r>
      <rPr>
        <i/>
        <sz val="9"/>
        <rFont val="Arial"/>
        <family val="2"/>
      </rPr>
      <t>Max</t>
    </r>
    <r>
      <rPr>
        <vertAlign val="subscript"/>
        <sz val="9"/>
        <rFont val="Arial"/>
        <family val="2"/>
      </rPr>
      <t>3</t>
    </r>
    <r>
      <rPr>
        <sz val="9"/>
        <rFont val="Arial"/>
        <family val="2"/>
      </rPr>
      <t>*</t>
    </r>
    <r>
      <rPr>
        <i/>
        <sz val="9"/>
        <rFont val="Arial"/>
        <family val="2"/>
      </rPr>
      <t>R</t>
    </r>
    <r>
      <rPr>
        <sz val="9"/>
        <rFont val="Arial"/>
        <family val="2"/>
      </rPr>
      <t>)/</t>
    </r>
    <r>
      <rPr>
        <i/>
        <sz val="9"/>
        <rFont val="Arial"/>
        <family val="2"/>
      </rPr>
      <t>N</t>
    </r>
  </si>
  <si>
    <r>
      <t>E</t>
    </r>
    <r>
      <rPr>
        <vertAlign val="subscript"/>
        <sz val="9"/>
        <rFont val="Arial"/>
        <family val="2"/>
      </rPr>
      <t>max</t>
    </r>
  </si>
  <si>
    <r>
      <t>n</t>
    </r>
    <r>
      <rPr>
        <vertAlign val="subscript"/>
        <sz val="9"/>
        <rFont val="Arial"/>
        <family val="2"/>
      </rPr>
      <t>LC</t>
    </r>
    <r>
      <rPr>
        <i/>
        <sz val="9"/>
        <rFont val="Arial"/>
        <family val="2"/>
      </rPr>
      <t xml:space="preserve"> </t>
    </r>
    <r>
      <rPr>
        <sz val="9"/>
        <rFont val="Arial"/>
        <family val="2"/>
      </rPr>
      <t>oder</t>
    </r>
    <r>
      <rPr>
        <i/>
        <sz val="9"/>
        <rFont val="Arial"/>
        <family val="2"/>
      </rPr>
      <t xml:space="preserve"> Z = 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</si>
  <si>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Max</t>
    </r>
    <r>
      <rPr>
        <vertAlign val="subscript"/>
        <sz val="9"/>
        <rFont val="Arial"/>
        <family val="2"/>
      </rPr>
      <t xml:space="preserve">3 </t>
    </r>
    <r>
      <rPr>
        <sz val="9"/>
        <rFont val="Arial"/>
        <family val="2"/>
      </rPr>
      <t xml:space="preserve">/ </t>
    </r>
    <r>
      <rPr>
        <i/>
        <sz val="9"/>
        <rFont val="Arial"/>
        <family val="2"/>
      </rPr>
      <t>e</t>
    </r>
    <r>
      <rPr>
        <vertAlign val="subscript"/>
        <sz val="9"/>
        <rFont val="Arial"/>
        <family val="2"/>
      </rPr>
      <t>1</t>
    </r>
  </si>
  <si>
    <r>
      <t>DL</t>
    </r>
    <r>
      <rPr>
        <sz val="9"/>
        <rFont val="Arial"/>
        <family val="2"/>
      </rPr>
      <t>*</t>
    </r>
    <r>
      <rPr>
        <i/>
        <sz val="9"/>
        <rFont val="Arial"/>
        <family val="2"/>
      </rPr>
      <t>R</t>
    </r>
    <r>
      <rPr>
        <sz val="9"/>
        <rFont val="Arial"/>
        <family val="2"/>
      </rPr>
      <t>/</t>
    </r>
    <r>
      <rPr>
        <i/>
        <sz val="9"/>
        <rFont val="Arial"/>
        <family val="2"/>
      </rPr>
      <t>N</t>
    </r>
  </si>
  <si>
    <r>
      <t>E</t>
    </r>
    <r>
      <rPr>
        <vertAlign val="subscript"/>
        <sz val="9"/>
        <rFont val="Arial"/>
        <family val="2"/>
      </rPr>
      <t>min</t>
    </r>
  </si>
  <si>
    <r>
      <t>v</t>
    </r>
    <r>
      <rPr>
        <vertAlign val="subscript"/>
        <sz val="9"/>
        <rFont val="Arial"/>
        <family val="2"/>
      </rPr>
      <t>min</t>
    </r>
    <r>
      <rPr>
        <sz val="9"/>
        <rFont val="Arial"/>
        <family val="2"/>
      </rPr>
      <t>=</t>
    </r>
    <r>
      <rPr>
        <i/>
        <sz val="9"/>
        <rFont val="Arial"/>
        <family val="2"/>
      </rPr>
      <t xml:space="preserve"> E</t>
    </r>
    <r>
      <rPr>
        <vertAlign val="subscript"/>
        <sz val="9"/>
        <rFont val="Arial"/>
        <family val="2"/>
      </rPr>
      <t xml:space="preserve">max </t>
    </r>
    <r>
      <rPr>
        <sz val="9"/>
        <rFont val="Arial"/>
        <family val="2"/>
      </rPr>
      <t>/</t>
    </r>
    <r>
      <rPr>
        <i/>
        <sz val="9"/>
        <rFont val="Arial"/>
        <family val="2"/>
      </rPr>
      <t>Y</t>
    </r>
  </si>
  <si>
    <r>
      <t>e</t>
    </r>
    <r>
      <rPr>
        <vertAlign val="subscript"/>
        <sz val="9"/>
        <rFont val="Arial"/>
        <family val="2"/>
      </rPr>
      <t>1</t>
    </r>
    <r>
      <rPr>
        <sz val="9"/>
        <rFont val="Arial"/>
        <family val="2"/>
      </rPr>
      <t>*</t>
    </r>
    <r>
      <rPr>
        <i/>
        <sz val="9"/>
        <rFont val="Arial"/>
        <family val="2"/>
      </rPr>
      <t>R</t>
    </r>
    <r>
      <rPr>
        <sz val="9"/>
        <rFont val="Arial"/>
        <family val="2"/>
      </rPr>
      <t xml:space="preserve">/ </t>
    </r>
    <r>
      <rPr>
        <sz val="9"/>
        <rFont val="Symbol"/>
        <family val="1"/>
        <charset val="2"/>
      </rPr>
      <t>Ö</t>
    </r>
    <r>
      <rPr>
        <i/>
        <sz val="9"/>
        <rFont val="Arial"/>
        <family val="2"/>
      </rPr>
      <t>N</t>
    </r>
  </si>
  <si>
    <r>
      <t>U</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DL</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</si>
  <si>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U</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DL</t>
    </r>
    <r>
      <rPr>
        <sz val="9"/>
        <rFont val="Arial"/>
        <family val="2"/>
      </rPr>
      <t>/(</t>
    </r>
    <r>
      <rPr>
        <i/>
        <sz val="9"/>
        <rFont val="Arial"/>
        <family val="2"/>
      </rPr>
      <t>E</t>
    </r>
    <r>
      <rPr>
        <vertAlign val="subscript"/>
        <sz val="9"/>
        <rFont val="Arial"/>
        <family val="2"/>
      </rPr>
      <t xml:space="preserve">max </t>
    </r>
    <r>
      <rPr>
        <sz val="9"/>
        <rFont val="Arial"/>
        <family val="2"/>
      </rPr>
      <t>*</t>
    </r>
    <r>
      <rPr>
        <i/>
        <sz val="9"/>
        <rFont val="Arial"/>
        <family val="2"/>
      </rPr>
      <t>N</t>
    </r>
    <r>
      <rPr>
        <sz val="9"/>
        <rFont val="Arial"/>
        <family val="2"/>
      </rPr>
      <t>)</t>
    </r>
  </si>
  <si>
    <r>
      <t>D</t>
    </r>
    <r>
      <rPr>
        <i/>
        <sz val="9"/>
        <rFont val="Arial"/>
        <family val="2"/>
      </rPr>
      <t>u</t>
    </r>
    <r>
      <rPr>
        <sz val="9"/>
        <rFont val="Arial"/>
        <family val="2"/>
      </rPr>
      <t xml:space="preserve"> =</t>
    </r>
    <r>
      <rPr>
        <i/>
        <sz val="9"/>
        <rFont val="Arial"/>
        <family val="2"/>
      </rPr>
      <t xml:space="preserve"> 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</si>
  <si>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U</t>
    </r>
    <r>
      <rPr>
        <vertAlign val="subscript"/>
        <sz val="9"/>
        <rFont val="Arial"/>
        <family val="2"/>
      </rPr>
      <t>min</t>
    </r>
  </si>
  <si>
    <r>
      <t>D</t>
    </r>
    <r>
      <rPr>
        <i/>
        <sz val="9"/>
        <rFont val="Arial"/>
        <family val="2"/>
      </rPr>
      <t>u</t>
    </r>
    <r>
      <rPr>
        <vertAlign val="subscript"/>
        <sz val="9"/>
        <rFont val="Arial"/>
        <family val="2"/>
      </rPr>
      <t>min</t>
    </r>
  </si>
  <si>
    <r>
      <t>R</t>
    </r>
    <r>
      <rPr>
        <vertAlign val="subscript"/>
        <sz val="9"/>
        <rFont val="Arial"/>
        <family val="2"/>
      </rPr>
      <t>Lmin</t>
    </r>
  </si>
  <si>
    <r>
      <t>R</t>
    </r>
    <r>
      <rPr>
        <vertAlign val="subscript"/>
        <sz val="9"/>
        <rFont val="Arial"/>
        <family val="2"/>
      </rPr>
      <t xml:space="preserve">LC </t>
    </r>
    <r>
      <rPr>
        <sz val="9"/>
        <rFont val="Arial"/>
        <family val="2"/>
      </rPr>
      <t>/</t>
    </r>
    <r>
      <rPr>
        <i/>
        <sz val="9"/>
        <rFont val="Arial"/>
        <family val="2"/>
      </rPr>
      <t xml:space="preserve"> N</t>
    </r>
  </si>
  <si>
    <r>
      <t>R</t>
    </r>
    <r>
      <rPr>
        <vertAlign val="subscript"/>
        <sz val="9"/>
        <rFont val="Arial"/>
        <family val="2"/>
      </rPr>
      <t>Lmax</t>
    </r>
  </si>
  <si>
    <r>
      <t>(</t>
    </r>
    <r>
      <rPr>
        <i/>
        <sz val="9"/>
        <rFont val="Arial"/>
        <family val="2"/>
      </rPr>
      <t>L</t>
    </r>
    <r>
      <rPr>
        <sz val="9"/>
        <rFont val="Arial"/>
        <family val="2"/>
      </rPr>
      <t>/</t>
    </r>
    <r>
      <rPr>
        <i/>
        <sz val="9"/>
        <rFont val="Arial"/>
        <family val="2"/>
      </rPr>
      <t>A</t>
    </r>
    <r>
      <rPr>
        <sz val="9"/>
        <rFont val="Arial"/>
        <family val="2"/>
      </rPr>
      <t>)</t>
    </r>
  </si>
  <si>
    <r>
      <t>(</t>
    </r>
    <r>
      <rPr>
        <i/>
        <sz val="9"/>
        <rFont val="Arial"/>
        <family val="2"/>
      </rPr>
      <t>L</t>
    </r>
    <r>
      <rPr>
        <sz val="9"/>
        <rFont val="Arial"/>
        <family val="2"/>
      </rPr>
      <t>/</t>
    </r>
    <r>
      <rPr>
        <i/>
        <sz val="9"/>
        <rFont val="Arial"/>
        <family val="2"/>
      </rPr>
      <t>A</t>
    </r>
    <r>
      <rPr>
        <sz val="9"/>
        <rFont val="Arial"/>
        <family val="2"/>
      </rPr>
      <t>)</t>
    </r>
    <r>
      <rPr>
        <vertAlign val="subscript"/>
        <sz val="9"/>
        <rFont val="Arial"/>
        <family val="2"/>
      </rPr>
      <t>max</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</si>
  <si>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i/>
        <sz val="11"/>
        <rFont val="Arial"/>
        <family val="2"/>
      </rPr>
      <t>+</t>
    </r>
    <r>
      <rPr>
        <sz val="9"/>
        <rFont val="Arial"/>
        <family val="2"/>
      </rPr>
      <t>)/</t>
    </r>
    <r>
      <rPr>
        <i/>
        <sz val="9"/>
        <rFont val="Arial"/>
        <family val="2"/>
      </rPr>
      <t>Max</t>
    </r>
    <r>
      <rPr>
        <vertAlign val="subscript"/>
        <sz val="9"/>
        <rFont val="Arial"/>
        <family val="2"/>
      </rPr>
      <t>3</t>
    </r>
    <r>
      <rPr>
        <sz val="9"/>
        <rFont val="Arial"/>
        <family val="2"/>
      </rPr>
      <t xml:space="preserve"> =</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</si>
  <si>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vertAlign val="subscript"/>
        <sz val="9"/>
        <rFont val="Arial"/>
        <family val="2"/>
      </rPr>
      <t>2</t>
    </r>
    <r>
      <rPr>
        <sz val="9"/>
        <rFont val="Arial"/>
        <family val="2"/>
      </rPr>
      <t xml:space="preserve"> =</t>
    </r>
  </si>
  <si>
    <r>
      <t>(</t>
    </r>
    <r>
      <rPr>
        <i/>
        <sz val="9"/>
        <rFont val="Arial"/>
        <family val="2"/>
      </rPr>
      <t>Q</t>
    </r>
    <r>
      <rPr>
        <sz val="9"/>
        <rFont val="Arial"/>
        <family val="2"/>
      </rPr>
      <t>*</t>
    </r>
    <r>
      <rPr>
        <i/>
        <sz val="9"/>
        <rFont val="Arial"/>
        <family val="2"/>
      </rPr>
      <t>Max</t>
    </r>
    <r>
      <rPr>
        <vertAlign val="subscript"/>
        <sz val="9"/>
        <rFont val="Arial"/>
        <family val="2"/>
      </rPr>
      <t>2</t>
    </r>
    <r>
      <rPr>
        <sz val="9"/>
        <rFont val="Arial"/>
        <family val="2"/>
      </rPr>
      <t>*</t>
    </r>
    <r>
      <rPr>
        <i/>
        <sz val="9"/>
        <rFont val="Arial"/>
        <family val="2"/>
      </rPr>
      <t>R</t>
    </r>
    <r>
      <rPr>
        <sz val="9"/>
        <rFont val="Arial"/>
        <family val="2"/>
      </rPr>
      <t>)/</t>
    </r>
    <r>
      <rPr>
        <i/>
        <sz val="9"/>
        <rFont val="Arial"/>
        <family val="2"/>
      </rPr>
      <t>N</t>
    </r>
  </si>
  <si>
    <r>
      <t>n</t>
    </r>
    <r>
      <rPr>
        <vertAlign val="subscript"/>
        <sz val="9"/>
        <rFont val="Arial"/>
        <family val="2"/>
      </rPr>
      <t>LC</t>
    </r>
  </si>
  <si>
    <r>
      <t>n</t>
    </r>
    <r>
      <rPr>
        <vertAlign val="subscript"/>
        <sz val="9"/>
        <rFont val="Arial"/>
        <family val="2"/>
      </rPr>
      <t>LC</t>
    </r>
    <r>
      <rPr>
        <sz val="9"/>
        <rFont val="Arial"/>
        <family val="2"/>
      </rPr>
      <t xml:space="preserve"> oder </t>
    </r>
    <r>
      <rPr>
        <i/>
        <sz val="9"/>
        <rFont val="Arial"/>
        <family val="2"/>
      </rPr>
      <t>Z</t>
    </r>
    <r>
      <rPr>
        <sz val="9"/>
        <rFont val="Arial"/>
        <family val="2"/>
      </rPr>
      <t xml:space="preserve"> =</t>
    </r>
    <r>
      <rPr>
        <i/>
        <sz val="9"/>
        <rFont val="Arial"/>
        <family val="2"/>
      </rPr>
      <t xml:space="preserve"> 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</si>
  <si>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Max</t>
    </r>
    <r>
      <rPr>
        <vertAlign val="subscript"/>
        <sz val="9"/>
        <rFont val="Arial"/>
        <family val="2"/>
      </rPr>
      <t xml:space="preserve">2 </t>
    </r>
    <r>
      <rPr>
        <sz val="9"/>
        <rFont val="Arial"/>
        <family val="2"/>
      </rPr>
      <t xml:space="preserve">/ </t>
    </r>
    <r>
      <rPr>
        <i/>
        <sz val="9"/>
        <rFont val="Arial"/>
        <family val="2"/>
      </rPr>
      <t>e</t>
    </r>
    <r>
      <rPr>
        <vertAlign val="subscript"/>
        <sz val="9"/>
        <rFont val="Arial"/>
        <family val="2"/>
      </rPr>
      <t>1</t>
    </r>
  </si>
  <si>
    <r>
      <t>e</t>
    </r>
    <r>
      <rPr>
        <vertAlign val="subscript"/>
        <sz val="9"/>
        <rFont val="Arial"/>
        <family val="2"/>
      </rPr>
      <t>1</t>
    </r>
    <r>
      <rPr>
        <sz val="9"/>
        <rFont val="Arial"/>
        <family val="2"/>
      </rPr>
      <t>*</t>
    </r>
    <r>
      <rPr>
        <i/>
        <sz val="9"/>
        <rFont val="Arial"/>
        <family val="2"/>
      </rPr>
      <t>R</t>
    </r>
    <r>
      <rPr>
        <sz val="9"/>
        <rFont val="Arial"/>
        <family val="2"/>
      </rPr>
      <t xml:space="preserve">/ </t>
    </r>
    <r>
      <rPr>
        <sz val="9"/>
        <rFont val="Symbol"/>
        <family val="1"/>
        <charset val="2"/>
      </rPr>
      <t>Ö</t>
    </r>
    <r>
      <rPr>
        <i/>
        <sz val="9"/>
        <rFont val="Arial"/>
        <family val="2"/>
      </rPr>
      <t>N</t>
    </r>
  </si>
  <si>
    <r>
      <t>v</t>
    </r>
    <r>
      <rPr>
        <vertAlign val="subscript"/>
        <sz val="9"/>
        <rFont val="Arial"/>
        <family val="2"/>
      </rPr>
      <t xml:space="preserve">min </t>
    </r>
    <r>
      <rPr>
        <sz val="9"/>
        <rFont val="Arial"/>
        <family val="2"/>
      </rPr>
      <t>=</t>
    </r>
    <r>
      <rPr>
        <i/>
        <sz val="9"/>
        <rFont val="Arial"/>
        <family val="2"/>
      </rPr>
      <t xml:space="preserve"> E</t>
    </r>
    <r>
      <rPr>
        <vertAlign val="subscript"/>
        <sz val="9"/>
        <rFont val="Arial"/>
        <family val="2"/>
      </rPr>
      <t xml:space="preserve">max </t>
    </r>
    <r>
      <rPr>
        <sz val="9"/>
        <rFont val="Arial"/>
        <family val="2"/>
      </rPr>
      <t>/</t>
    </r>
    <r>
      <rPr>
        <i/>
        <sz val="9"/>
        <rFont val="Arial"/>
        <family val="2"/>
      </rPr>
      <t>Y</t>
    </r>
  </si>
  <si>
    <r>
      <t>n</t>
    </r>
    <r>
      <rPr>
        <vertAlign val="subscript"/>
        <sz val="9"/>
        <rFont val="Arial"/>
        <family val="2"/>
      </rPr>
      <t xml:space="preserve">(i) </t>
    </r>
    <r>
      <rPr>
        <sz val="9"/>
        <rFont val="Arial"/>
        <family val="2"/>
      </rPr>
      <t xml:space="preserve">= </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</si>
  <si>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D</t>
    </r>
    <r>
      <rPr>
        <i/>
        <sz val="9"/>
        <rFont val="Arial"/>
        <family val="2"/>
      </rPr>
      <t>u</t>
    </r>
    <r>
      <rPr>
        <sz val="9"/>
        <rFont val="Arial"/>
        <family val="2"/>
      </rPr>
      <t xml:space="preserve"> =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</si>
  <si>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U</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DL</t>
    </r>
    <r>
      <rPr>
        <sz val="9"/>
        <rFont val="Arial"/>
        <family val="2"/>
      </rPr>
      <t>/(</t>
    </r>
    <r>
      <rPr>
        <i/>
        <sz val="9"/>
        <rFont val="Arial"/>
        <family val="2"/>
      </rPr>
      <t>E</t>
    </r>
    <r>
      <rPr>
        <vertAlign val="subscript"/>
        <sz val="9"/>
        <rFont val="Arial"/>
        <family val="2"/>
      </rPr>
      <t>max</t>
    </r>
    <r>
      <rPr>
        <sz val="9"/>
        <rFont val="Arial"/>
        <family val="2"/>
      </rPr>
      <t xml:space="preserve"> *</t>
    </r>
    <r>
      <rPr>
        <i/>
        <sz val="9"/>
        <rFont val="Arial"/>
        <family val="2"/>
      </rPr>
      <t>N</t>
    </r>
    <r>
      <rPr>
        <sz val="9"/>
        <rFont val="Arial"/>
        <family val="2"/>
      </rPr>
      <t>)</t>
    </r>
  </si>
  <si>
    <r>
      <t>D</t>
    </r>
    <r>
      <rPr>
        <i/>
        <sz val="9"/>
        <rFont val="Arial"/>
        <family val="2"/>
      </rPr>
      <t>u</t>
    </r>
    <r>
      <rPr>
        <sz val="9"/>
        <rFont val="Arial"/>
        <family val="2"/>
      </rPr>
      <t xml:space="preserve"> =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t>
    </r>
    <r>
      <rPr>
        <sz val="9"/>
        <rFont val="Arial"/>
        <family val="2"/>
      </rPr>
      <t xml:space="preserve"> *</t>
    </r>
    <r>
      <rPr>
        <i/>
        <sz val="9"/>
        <rFont val="Arial"/>
        <family val="2"/>
      </rPr>
      <t>N</t>
    </r>
    <r>
      <rPr>
        <sz val="9"/>
        <rFont val="Arial"/>
        <family val="2"/>
      </rPr>
      <t>)</t>
    </r>
  </si>
  <si>
    <r>
      <t>R</t>
    </r>
    <r>
      <rPr>
        <vertAlign val="subscript"/>
        <sz val="9"/>
        <rFont val="Arial"/>
        <family val="2"/>
      </rPr>
      <t xml:space="preserve">LC </t>
    </r>
    <r>
      <rPr>
        <sz val="9"/>
        <rFont val="Arial"/>
        <family val="2"/>
      </rPr>
      <t xml:space="preserve">/ </t>
    </r>
    <r>
      <rPr>
        <i/>
        <sz val="9"/>
        <rFont val="Arial"/>
        <family val="2"/>
      </rPr>
      <t>N</t>
    </r>
  </si>
  <si>
    <r>
      <t>n</t>
    </r>
    <r>
      <rPr>
        <vertAlign val="subscript"/>
        <sz val="9"/>
        <rFont val="Arial"/>
        <family val="2"/>
      </rPr>
      <t xml:space="preserve">(i) </t>
    </r>
    <r>
      <rPr>
        <sz val="9"/>
        <rFont val="Arial"/>
        <family val="2"/>
      </rPr>
      <t>=</t>
    </r>
    <r>
      <rPr>
        <i/>
        <sz val="9"/>
        <rFont val="Arial"/>
        <family val="2"/>
      </rPr>
      <t xml:space="preserve"> 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</si>
  <si>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vertAlign val="subscript"/>
        <sz val="9"/>
        <rFont val="Arial"/>
        <family val="2"/>
      </rPr>
      <t>3</t>
    </r>
    <r>
      <rPr>
        <sz val="9"/>
        <rFont val="Arial"/>
        <family val="2"/>
      </rPr>
      <t xml:space="preserve"> =</t>
    </r>
  </si>
  <si>
    <r>
      <t>n</t>
    </r>
    <r>
      <rPr>
        <vertAlign val="subscript"/>
        <sz val="9"/>
        <rFont val="Arial"/>
        <family val="2"/>
      </rPr>
      <t>LC</t>
    </r>
    <r>
      <rPr>
        <sz val="9"/>
        <rFont val="Arial"/>
        <family val="2"/>
      </rPr>
      <t xml:space="preserve"> oder </t>
    </r>
    <r>
      <rPr>
        <i/>
        <sz val="9"/>
        <rFont val="Arial"/>
        <family val="2"/>
      </rPr>
      <t>Z</t>
    </r>
    <r>
      <rPr>
        <sz val="9"/>
        <rFont val="Arial"/>
        <family val="2"/>
      </rPr>
      <t xml:space="preserve"> = </t>
    </r>
    <r>
      <rPr>
        <i/>
        <sz val="9"/>
        <rFont val="Arial"/>
        <family val="2"/>
      </rPr>
      <t>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</si>
  <si>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0,4*</t>
    </r>
    <r>
      <rPr>
        <i/>
        <sz val="9"/>
        <rFont val="Arial"/>
        <family val="2"/>
      </rPr>
      <t>Max</t>
    </r>
    <r>
      <rPr>
        <vertAlign val="subscript"/>
        <sz val="9"/>
        <rFont val="Arial"/>
        <family val="2"/>
      </rPr>
      <t xml:space="preserve">3 </t>
    </r>
    <r>
      <rPr>
        <sz val="9"/>
        <rFont val="Arial"/>
        <family val="2"/>
      </rPr>
      <t>/</t>
    </r>
    <r>
      <rPr>
        <i/>
        <sz val="9"/>
        <rFont val="Arial"/>
        <family val="2"/>
      </rPr>
      <t>e</t>
    </r>
    <r>
      <rPr>
        <vertAlign val="subscript"/>
        <sz val="9"/>
        <rFont val="Arial"/>
        <family val="2"/>
      </rPr>
      <t>1</t>
    </r>
  </si>
  <si>
    <r>
      <t>v</t>
    </r>
    <r>
      <rPr>
        <vertAlign val="subscript"/>
        <sz val="9"/>
        <rFont val="Arial"/>
        <family val="2"/>
      </rPr>
      <t xml:space="preserve">min </t>
    </r>
    <r>
      <rPr>
        <sz val="9"/>
        <rFont val="Arial"/>
        <family val="2"/>
      </rPr>
      <t xml:space="preserve">= </t>
    </r>
    <r>
      <rPr>
        <i/>
        <sz val="9"/>
        <rFont val="Arial"/>
        <family val="2"/>
      </rPr>
      <t>E</t>
    </r>
    <r>
      <rPr>
        <vertAlign val="subscript"/>
        <sz val="9"/>
        <rFont val="Arial"/>
        <family val="2"/>
      </rPr>
      <t xml:space="preserve">max </t>
    </r>
    <r>
      <rPr>
        <sz val="9"/>
        <rFont val="Arial"/>
        <family val="2"/>
      </rPr>
      <t>/</t>
    </r>
    <r>
      <rPr>
        <i/>
        <sz val="9"/>
        <rFont val="Arial"/>
        <family val="2"/>
      </rPr>
      <t>Y</t>
    </r>
  </si>
  <si>
    <r>
      <t>D</t>
    </r>
    <r>
      <rPr>
        <i/>
        <sz val="9"/>
        <rFont val="Arial"/>
        <family val="2"/>
      </rPr>
      <t>u</t>
    </r>
    <r>
      <rPr>
        <sz val="9"/>
        <rFont val="Arial"/>
        <family val="2"/>
      </rPr>
      <t xml:space="preserve"> =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*e/(</t>
    </r>
    <r>
      <rPr>
        <i/>
        <sz val="9"/>
        <rFont val="Arial"/>
        <family val="2"/>
      </rPr>
      <t>E</t>
    </r>
    <r>
      <rPr>
        <vertAlign val="subscript"/>
        <sz val="9"/>
        <rFont val="Arial"/>
        <family val="2"/>
      </rPr>
      <t>max *</t>
    </r>
    <r>
      <rPr>
        <i/>
        <sz val="9"/>
        <rFont val="Arial"/>
        <family val="2"/>
      </rPr>
      <t>N</t>
    </r>
    <r>
      <rPr>
        <sz val="9"/>
        <rFont val="Arial"/>
        <family val="2"/>
      </rPr>
      <t>)</t>
    </r>
  </si>
  <si>
    <r>
      <t>n</t>
    </r>
    <r>
      <rPr>
        <vertAlign val="subscript"/>
        <sz val="9"/>
        <rFont val="Arial"/>
        <family val="2"/>
      </rPr>
      <t xml:space="preserve">(i) </t>
    </r>
    <r>
      <rPr>
        <sz val="9"/>
        <rFont val="Arial"/>
        <family val="2"/>
      </rPr>
      <t>=</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</si>
  <si>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(6c) Rückkehr des Vorlastsignals der WZ und kleinster Eichwert</t>
    </r>
    <r>
      <rPr>
        <i/>
        <sz val="10"/>
        <rFont val="Arial"/>
        <family val="2"/>
      </rPr>
      <t xml:space="preserve"> e</t>
    </r>
    <r>
      <rPr>
        <vertAlign val="subscript"/>
        <sz val="10"/>
        <rFont val="Arial"/>
        <family val="2"/>
      </rPr>
      <t>1</t>
    </r>
    <r>
      <rPr>
        <sz val="10"/>
        <rFont val="Arial"/>
        <family val="2"/>
      </rPr>
      <t xml:space="preserve"> einer Mehrbereichswaage</t>
    </r>
  </si>
  <si>
    <r>
      <t xml:space="preserve">(6c) Rückkehr des Vorlastsignals der WZ und kleinster Eichwert </t>
    </r>
    <r>
      <rPr>
        <i/>
        <sz val="10"/>
        <rFont val="Arial"/>
        <family val="2"/>
      </rPr>
      <t>e</t>
    </r>
    <r>
      <rPr>
        <vertAlign val="subscript"/>
        <sz val="10"/>
        <rFont val="Arial"/>
        <family val="2"/>
      </rPr>
      <t>1</t>
    </r>
    <r>
      <rPr>
        <sz val="10"/>
        <rFont val="Arial"/>
        <family val="2"/>
      </rPr>
      <t xml:space="preserve"> einer Mehrbereichswaage</t>
    </r>
  </si>
  <si>
    <r>
      <t>0,4*</t>
    </r>
    <r>
      <rPr>
        <i/>
        <sz val="9"/>
        <rFont val="Arial"/>
        <family val="2"/>
      </rPr>
      <t>Max</t>
    </r>
    <r>
      <rPr>
        <vertAlign val="subscript"/>
        <sz val="9"/>
        <rFont val="Arial"/>
        <family val="2"/>
      </rPr>
      <t xml:space="preserve">2 </t>
    </r>
    <r>
      <rPr>
        <sz val="9"/>
        <rFont val="Arial"/>
        <family val="2"/>
      </rPr>
      <t>/</t>
    </r>
    <r>
      <rPr>
        <i/>
        <sz val="9"/>
        <rFont val="Arial"/>
        <family val="2"/>
      </rPr>
      <t>e</t>
    </r>
    <r>
      <rPr>
        <vertAlign val="subscript"/>
        <sz val="9"/>
        <rFont val="Arial"/>
        <family val="2"/>
      </rPr>
      <t>1</t>
    </r>
  </si>
  <si>
    <r>
      <t xml:space="preserve">Last-Korrekturfaktor: </t>
    </r>
    <r>
      <rPr>
        <i/>
        <sz val="9"/>
        <rFont val="Arial"/>
        <family val="2"/>
      </rPr>
      <t>Q</t>
    </r>
    <r>
      <rPr>
        <sz val="9"/>
        <rFont val="Arial"/>
        <family val="2"/>
      </rPr>
      <t xml:space="preserve"> = (</t>
    </r>
    <r>
      <rPr>
        <i/>
        <sz val="9"/>
        <rFont val="Arial"/>
        <family val="2"/>
      </rPr>
      <t>Max</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sz val="9"/>
        <rFont val="Arial"/>
        <family val="2"/>
      </rPr>
      <t xml:space="preserve"> =</t>
    </r>
  </si>
  <si>
    <r>
      <t>n</t>
    </r>
    <r>
      <rPr>
        <sz val="9"/>
        <rFont val="Arial"/>
        <family val="2"/>
      </rPr>
      <t xml:space="preserve">= </t>
    </r>
    <r>
      <rPr>
        <i/>
        <sz val="9"/>
        <rFont val="Arial"/>
        <family val="2"/>
      </rPr>
      <t>Max</t>
    </r>
    <r>
      <rPr>
        <sz val="9"/>
        <rFont val="Arial"/>
        <family val="2"/>
      </rPr>
      <t xml:space="preserve">/ </t>
    </r>
    <r>
      <rPr>
        <i/>
        <sz val="9"/>
        <rFont val="Arial"/>
        <family val="2"/>
      </rPr>
      <t>e</t>
    </r>
  </si>
  <si>
    <r>
      <t>(</t>
    </r>
    <r>
      <rPr>
        <i/>
        <sz val="9"/>
        <rFont val="Arial"/>
        <family val="2"/>
      </rPr>
      <t>Q</t>
    </r>
    <r>
      <rPr>
        <sz val="9"/>
        <rFont val="Arial"/>
        <family val="2"/>
      </rPr>
      <t>*</t>
    </r>
    <r>
      <rPr>
        <i/>
        <sz val="9"/>
        <rFont val="Arial"/>
        <family val="2"/>
      </rPr>
      <t>Max</t>
    </r>
    <r>
      <rPr>
        <sz val="9"/>
        <rFont val="Arial"/>
        <family val="2"/>
      </rPr>
      <t>*</t>
    </r>
    <r>
      <rPr>
        <i/>
        <sz val="9"/>
        <rFont val="Arial"/>
        <family val="2"/>
      </rPr>
      <t>R</t>
    </r>
    <r>
      <rPr>
        <sz val="9"/>
        <rFont val="Arial"/>
        <family val="2"/>
      </rPr>
      <t>)/</t>
    </r>
    <r>
      <rPr>
        <i/>
        <sz val="9"/>
        <rFont val="Arial"/>
        <family val="2"/>
      </rPr>
      <t>N</t>
    </r>
  </si>
  <si>
    <r>
      <t>e</t>
    </r>
    <r>
      <rPr>
        <sz val="9"/>
        <rFont val="Arial"/>
        <family val="2"/>
      </rPr>
      <t>*</t>
    </r>
    <r>
      <rPr>
        <i/>
        <sz val="9"/>
        <rFont val="Arial"/>
        <family val="2"/>
      </rPr>
      <t>R</t>
    </r>
    <r>
      <rPr>
        <sz val="9"/>
        <rFont val="Arial"/>
        <family val="2"/>
      </rPr>
      <t xml:space="preserve">/ </t>
    </r>
    <r>
      <rPr>
        <sz val="9"/>
        <rFont val="Symbol"/>
        <family val="1"/>
        <charset val="2"/>
      </rPr>
      <t>Ö</t>
    </r>
    <r>
      <rPr>
        <i/>
        <sz val="9"/>
        <rFont val="Arial"/>
        <family val="2"/>
      </rPr>
      <t>N</t>
    </r>
  </si>
  <si>
    <r>
      <t>D</t>
    </r>
    <r>
      <rPr>
        <i/>
        <sz val="9"/>
        <rFont val="Arial"/>
        <family val="2"/>
      </rPr>
      <t xml:space="preserve">u </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</si>
  <si>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T</t>
    </r>
    <r>
      <rPr>
        <vertAlign val="subscript"/>
        <sz val="10"/>
        <rFont val="Arial"/>
        <family val="2"/>
      </rPr>
      <t>max</t>
    </r>
  </si>
  <si>
    <r>
      <t>n</t>
    </r>
    <r>
      <rPr>
        <vertAlign val="subscript"/>
        <sz val="10"/>
        <rFont val="Arial"/>
        <family val="2"/>
      </rPr>
      <t>ind</t>
    </r>
  </si>
  <si>
    <r>
      <t>U</t>
    </r>
    <r>
      <rPr>
        <vertAlign val="subscript"/>
        <sz val="10"/>
        <rFont val="Arial"/>
        <family val="2"/>
      </rPr>
      <t>exc</t>
    </r>
  </si>
  <si>
    <r>
      <t>U</t>
    </r>
    <r>
      <rPr>
        <vertAlign val="subscript"/>
        <sz val="10"/>
        <rFont val="Arial"/>
        <family val="2"/>
      </rPr>
      <t>min</t>
    </r>
  </si>
  <si>
    <r>
      <t>D</t>
    </r>
    <r>
      <rPr>
        <i/>
        <sz val="10"/>
        <rFont val="Arial"/>
        <family val="2"/>
      </rPr>
      <t>u</t>
    </r>
    <r>
      <rPr>
        <vertAlign val="subscript"/>
        <sz val="10"/>
        <rFont val="Arial"/>
        <family val="2"/>
      </rPr>
      <t>min</t>
    </r>
  </si>
  <si>
    <r>
      <t>R</t>
    </r>
    <r>
      <rPr>
        <vertAlign val="subscript"/>
        <sz val="10"/>
        <rFont val="Arial"/>
        <family val="2"/>
      </rPr>
      <t>Lmin</t>
    </r>
  </si>
  <si>
    <r>
      <t>R</t>
    </r>
    <r>
      <rPr>
        <vertAlign val="subscript"/>
        <sz val="10"/>
        <rFont val="Arial"/>
        <family val="2"/>
      </rPr>
      <t>Lmax</t>
    </r>
  </si>
  <si>
    <r>
      <t>p</t>
    </r>
    <r>
      <rPr>
        <vertAlign val="subscript"/>
        <sz val="10"/>
        <rFont val="Arial"/>
        <family val="2"/>
      </rPr>
      <t>ind</t>
    </r>
  </si>
  <si>
    <r>
      <t>(</t>
    </r>
    <r>
      <rPr>
        <i/>
        <sz val="10"/>
        <rFont val="Arial"/>
        <family val="2"/>
      </rPr>
      <t>L</t>
    </r>
    <r>
      <rPr>
        <sz val="10"/>
        <rFont val="Arial"/>
        <family val="2"/>
      </rPr>
      <t>/</t>
    </r>
    <r>
      <rPr>
        <i/>
        <sz val="10"/>
        <rFont val="Arial"/>
        <family val="2"/>
      </rPr>
      <t>A</t>
    </r>
    <r>
      <rPr>
        <sz val="10"/>
        <rFont val="Arial"/>
        <family val="2"/>
      </rPr>
      <t>)</t>
    </r>
    <r>
      <rPr>
        <vertAlign val="subscript"/>
        <sz val="10"/>
        <rFont val="Arial"/>
        <family val="2"/>
      </rPr>
      <t>max</t>
    </r>
  </si>
  <si>
    <r>
      <t>E</t>
    </r>
    <r>
      <rPr>
        <vertAlign val="subscript"/>
        <sz val="10"/>
        <rFont val="Arial"/>
        <family val="2"/>
      </rPr>
      <t>max</t>
    </r>
  </si>
  <si>
    <r>
      <t>E</t>
    </r>
    <r>
      <rPr>
        <vertAlign val="subscript"/>
        <sz val="10"/>
        <rFont val="Arial"/>
        <family val="2"/>
      </rPr>
      <t>min</t>
    </r>
  </si>
  <si>
    <r>
      <t>n</t>
    </r>
    <r>
      <rPr>
        <vertAlign val="subscript"/>
        <sz val="10"/>
        <rFont val="Arial"/>
        <family val="2"/>
      </rPr>
      <t>LC</t>
    </r>
  </si>
  <si>
    <r>
      <t>v</t>
    </r>
    <r>
      <rPr>
        <vertAlign val="subscript"/>
        <sz val="10"/>
        <rFont val="Arial"/>
        <family val="2"/>
      </rPr>
      <t>min</t>
    </r>
  </si>
  <si>
    <r>
      <t>R</t>
    </r>
    <r>
      <rPr>
        <vertAlign val="subscript"/>
        <sz val="10"/>
        <rFont val="Arial"/>
        <family val="2"/>
      </rPr>
      <t>LC</t>
    </r>
  </si>
  <si>
    <r>
      <t>p</t>
    </r>
    <r>
      <rPr>
        <vertAlign val="subscript"/>
        <sz val="10"/>
        <rFont val="Arial"/>
        <family val="2"/>
      </rPr>
      <t>LC</t>
    </r>
  </si>
  <si>
    <r>
      <t>p</t>
    </r>
    <r>
      <rPr>
        <vertAlign val="subscript"/>
        <sz val="10"/>
        <rFont val="Arial"/>
        <family val="2"/>
      </rPr>
      <t>con</t>
    </r>
  </si>
  <si>
    <t>Max</t>
  </si>
  <si>
    <t>e</t>
  </si>
  <si>
    <r>
      <t xml:space="preserve">(9) Vergleich der Lastwiderstände von AWG und WZ  in  </t>
    </r>
    <r>
      <rPr>
        <sz val="10"/>
        <rFont val="Symbol"/>
        <family val="1"/>
        <charset val="2"/>
      </rPr>
      <t>W</t>
    </r>
  </si>
  <si>
    <r>
      <t>n</t>
    </r>
    <r>
      <rPr>
        <vertAlign val="subscript"/>
        <sz val="9"/>
        <rFont val="Arial"/>
        <family val="2"/>
      </rPr>
      <t xml:space="preserve">(i) </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</si>
  <si>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n</t>
    </r>
    <r>
      <rPr>
        <vertAlign val="subscript"/>
        <sz val="9"/>
        <rFont val="Arial"/>
        <family val="2"/>
      </rPr>
      <t xml:space="preserve">(i) </t>
    </r>
    <r>
      <rPr>
        <i/>
        <sz val="9"/>
        <rFont val="Arial"/>
        <family val="2"/>
      </rPr>
      <t>=Max</t>
    </r>
    <r>
      <rPr>
        <vertAlign val="subscript"/>
        <sz val="9"/>
        <rFont val="Arial"/>
        <family val="2"/>
      </rPr>
      <t xml:space="preserve">(i) </t>
    </r>
    <r>
      <rPr>
        <i/>
        <sz val="9"/>
        <rFont val="Arial"/>
        <family val="2"/>
      </rPr>
      <t>/e</t>
    </r>
    <r>
      <rPr>
        <vertAlign val="subscript"/>
        <sz val="9"/>
        <rFont val="Arial"/>
        <family val="2"/>
      </rPr>
      <t>(i)</t>
    </r>
  </si>
  <si>
    <r>
      <t xml:space="preserve">(6b) Rückkehr des Vorlastsignals der WZ und kleinster Eichwert </t>
    </r>
    <r>
      <rPr>
        <i/>
        <sz val="10"/>
        <rFont val="Arial"/>
        <family val="2"/>
      </rPr>
      <t>e</t>
    </r>
    <r>
      <rPr>
        <vertAlign val="subscript"/>
        <sz val="10"/>
        <rFont val="Arial"/>
        <family val="2"/>
      </rPr>
      <t>1</t>
    </r>
    <r>
      <rPr>
        <sz val="10"/>
        <rFont val="Arial"/>
        <family val="2"/>
      </rPr>
      <t xml:space="preserve"> einer Mehrteilungswaage</t>
    </r>
  </si>
  <si>
    <t>26. November 2004</t>
  </si>
  <si>
    <t>Variable in der INI</t>
  </si>
  <si>
    <t>Wert in der INI</t>
  </si>
  <si>
    <t>?</t>
  </si>
  <si>
    <t>Karteifeld.Typ</t>
  </si>
  <si>
    <t>Karteifeld.Zulassung</t>
  </si>
  <si>
    <t>Karteifeld.e_1</t>
  </si>
  <si>
    <t>Karteifeld.Hersteller</t>
  </si>
  <si>
    <t>Karteifeld.Identnummer</t>
  </si>
  <si>
    <t>Karteifeld.Kenngröße</t>
  </si>
  <si>
    <t>Karteifeld.Min_1</t>
  </si>
  <si>
    <t>Systemparameter</t>
  </si>
  <si>
    <t>Systemparameter.Datum_Heute</t>
  </si>
  <si>
    <t>Mitarbeiter</t>
  </si>
  <si>
    <t>Mitarbeiter.Name</t>
  </si>
  <si>
    <t>Kundendaten (Standort / Rechnungsempfänger)</t>
  </si>
  <si>
    <t>Standort.KundenNr</t>
  </si>
  <si>
    <t>Rechnungsempfaenger.KundenNr</t>
  </si>
  <si>
    <t>Standort.Anrede</t>
  </si>
  <si>
    <t>Rechnungsempfaenger.Anrede</t>
  </si>
  <si>
    <t>Standort.Titel</t>
  </si>
  <si>
    <t>Rechnungsempfaenger.Titel</t>
  </si>
  <si>
    <t>Standort.Vorname</t>
  </si>
  <si>
    <t>Rechnungsempfaenger.Vorname</t>
  </si>
  <si>
    <t>Standort.KundenName_1</t>
  </si>
  <si>
    <t>Rechnungsempfaenger.KundenName_1</t>
  </si>
  <si>
    <t>Standort.KundenName_2</t>
  </si>
  <si>
    <t>Rechnungsempfaenger.KundenName_2</t>
  </si>
  <si>
    <t>Standort.KundenName_3</t>
  </si>
  <si>
    <t>Rechnungsempfaenger.KundenName_3</t>
  </si>
  <si>
    <t>Standort.Strasse</t>
  </si>
  <si>
    <t>Rechnungsempfaenger.Strasse</t>
  </si>
  <si>
    <t>Standort.Hausnummer</t>
  </si>
  <si>
    <t>Rechnungsempfaenger.Hausnummer</t>
  </si>
  <si>
    <t>Standort.PLZ</t>
  </si>
  <si>
    <t>Rechnungsempfaenger.PLZ</t>
  </si>
  <si>
    <t>Standort.Ort</t>
  </si>
  <si>
    <t>Rechnungsempfaenger.Ort</t>
  </si>
  <si>
    <t>Standort.Ansprechpartner</t>
  </si>
  <si>
    <t>Rechnungsempfaenger.Ansprechpartner</t>
  </si>
  <si>
    <t>Standort.Telefon</t>
  </si>
  <si>
    <t>Rechnungsempfaenger.Telefon</t>
  </si>
  <si>
    <t>Standort.Fax</t>
  </si>
  <si>
    <t>Rechnungsempfaenger.Fax</t>
  </si>
  <si>
    <t>Prüfdaten</t>
  </si>
  <si>
    <t>Dienststelle</t>
  </si>
  <si>
    <t>Letzte Prüfung</t>
  </si>
  <si>
    <t>Nächste Prüfung</t>
  </si>
  <si>
    <t>Ereignisse</t>
  </si>
  <si>
    <t>Ereignis.Geprüft</t>
  </si>
  <si>
    <t>Ereignis.Geprüft Von</t>
  </si>
  <si>
    <t>Ereignis.Nächste Prüfung</t>
  </si>
  <si>
    <t>Karteifeld (Allgemein / Speziell)</t>
  </si>
  <si>
    <t>Karteifeld.Baujahr</t>
  </si>
  <si>
    <t>Karteifeld.d_1</t>
  </si>
  <si>
    <t>Karteifeld.d_2</t>
  </si>
  <si>
    <t>Karteifeld.d_3</t>
  </si>
  <si>
    <t>Karteifeld.e_2</t>
  </si>
  <si>
    <t>Karteifeld.e_3</t>
  </si>
  <si>
    <t>Karteifeld.Einheit</t>
  </si>
  <si>
    <t>Karteifeld.Genauigkeitsklasse</t>
  </si>
  <si>
    <t>Karteifeld.KundenIdentNr</t>
  </si>
  <si>
    <t>Karteifeld.Max_2</t>
  </si>
  <si>
    <t>Karteifeld.Max_3</t>
  </si>
  <si>
    <t>Karteifeld.Min_2</t>
  </si>
  <si>
    <t>Karteifeld.Min_3</t>
  </si>
  <si>
    <t>Karteifeld.Messgeräteart</t>
  </si>
  <si>
    <t>Karteifeld.Teilung(swert)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</si>
</sst>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2">
    <font>
      <sz val="10"/>
      <name val="Arial"/>
    </font>
    <font>
      <sz val="10"/>
      <name val="Arial"/>
      <family val="2"/>
    </font>
    <font>
      <b/>
      <sz val="10"/>
      <name val="Arial"/>
      <family val="2"/>
    </font>
    <font>
      <sz val="10"/>
      <name val="Symbol"/>
      <family val="1"/>
      <charset val="2"/>
    </font>
    <font>
      <vertAlign val="superscript"/>
      <sz val="10"/>
      <name val="Arial"/>
      <family val="2"/>
    </font>
    <font>
      <i/>
      <sz val="10"/>
      <name val="Arial"/>
      <family val="2"/>
    </font>
    <font>
      <sz val="10"/>
      <name val="Arial"/>
      <family val="2"/>
    </font>
    <font>
      <i/>
      <sz val="10"/>
      <name val="Symbol"/>
      <family val="1"/>
      <charset val="2"/>
    </font>
    <font>
      <sz val="11"/>
      <name val="Arial"/>
      <family val="2"/>
    </font>
    <font>
      <sz val="8"/>
      <name val="Arial"/>
      <family val="2"/>
    </font>
    <font>
      <sz val="10"/>
      <name val="Arial"/>
      <family val="2"/>
    </font>
    <font>
      <vertAlign val="subscript"/>
      <sz val="10"/>
      <name val="Arial"/>
      <family val="2"/>
    </font>
    <font>
      <sz val="9"/>
      <name val="Arial"/>
      <family val="2"/>
    </font>
    <font>
      <sz val="9"/>
      <name val="Arial"/>
      <family val="2"/>
    </font>
    <font>
      <i/>
      <sz val="9"/>
      <name val="Arial"/>
      <family val="2"/>
    </font>
    <font>
      <i/>
      <vertAlign val="subscript"/>
      <sz val="9"/>
      <name val="Arial"/>
      <family val="2"/>
    </font>
    <font>
      <sz val="9"/>
      <name val="Symbol"/>
      <family val="1"/>
      <charset val="2"/>
    </font>
    <font>
      <i/>
      <sz val="9"/>
      <name val="Arial"/>
      <family val="2"/>
    </font>
    <font>
      <i/>
      <sz val="9"/>
      <name val="Symbol"/>
      <family val="1"/>
      <charset val="2"/>
    </font>
    <font>
      <b/>
      <i/>
      <sz val="10"/>
      <name val="Arial"/>
      <family val="2"/>
    </font>
    <font>
      <b/>
      <sz val="10"/>
      <color indexed="10"/>
      <name val="Arial"/>
      <family val="2"/>
    </font>
    <font>
      <sz val="8"/>
      <color indexed="81"/>
      <name val="Tahoma"/>
      <family val="2"/>
    </font>
    <font>
      <b/>
      <sz val="8"/>
      <color indexed="81"/>
      <name val="Tahoma"/>
      <family val="2"/>
    </font>
    <font>
      <sz val="8"/>
      <color indexed="81"/>
      <name val="CG Times"/>
      <family val="1"/>
    </font>
    <font>
      <sz val="10"/>
      <name val="Times New Roman"/>
      <family val="1"/>
    </font>
    <font>
      <vertAlign val="subscript"/>
      <sz val="8"/>
      <color indexed="81"/>
      <name val="Tahoma"/>
      <family val="2"/>
    </font>
    <font>
      <i/>
      <sz val="8"/>
      <color indexed="81"/>
      <name val="Tahoma"/>
      <family val="2"/>
    </font>
    <font>
      <sz val="10"/>
      <color indexed="9"/>
      <name val="Arial"/>
      <family val="2"/>
    </font>
    <font>
      <i/>
      <sz val="10"/>
      <color indexed="9"/>
      <name val="Arial"/>
      <family val="2"/>
    </font>
    <font>
      <sz val="8"/>
      <color indexed="9"/>
      <name val="Arial"/>
      <family val="2"/>
    </font>
    <font>
      <sz val="10"/>
      <color indexed="8"/>
      <name val="Arial"/>
      <family val="2"/>
    </font>
    <font>
      <sz val="10"/>
      <color indexed="11"/>
      <name val="Arial"/>
      <family val="2"/>
    </font>
    <font>
      <sz val="8"/>
      <color indexed="11"/>
      <name val="Arial"/>
      <family val="2"/>
    </font>
    <font>
      <b/>
      <sz val="20"/>
      <color indexed="16"/>
      <name val="Arial"/>
      <family val="2"/>
    </font>
    <font>
      <b/>
      <sz val="22"/>
      <color indexed="10"/>
      <name val="Arial"/>
      <family val="2"/>
    </font>
    <font>
      <sz val="12"/>
      <name val="Arial"/>
      <family val="2"/>
    </font>
    <font>
      <b/>
      <sz val="14"/>
      <color indexed="32"/>
      <name val="Arial"/>
      <family val="2"/>
    </font>
    <font>
      <sz val="12"/>
      <color indexed="8"/>
      <name val="Arial"/>
      <family val="2"/>
    </font>
    <font>
      <b/>
      <sz val="16"/>
      <name val="Arial"/>
      <family val="2"/>
    </font>
    <font>
      <i/>
      <sz val="11"/>
      <name val="Arial"/>
      <family val="2"/>
    </font>
    <font>
      <i/>
      <sz val="12"/>
      <name val="Arial"/>
      <family val="2"/>
    </font>
    <font>
      <sz val="4"/>
      <color indexed="81"/>
      <name val="Tahoma"/>
      <family val="2"/>
    </font>
    <font>
      <b/>
      <i/>
      <sz val="8"/>
      <color indexed="81"/>
      <name val="Tahoma"/>
      <family val="2"/>
    </font>
    <font>
      <u/>
      <sz val="8"/>
      <color indexed="81"/>
      <name val="Tahoma"/>
      <family val="2"/>
    </font>
    <font>
      <sz val="6"/>
      <color indexed="81"/>
      <name val="Tahoma"/>
      <family val="2"/>
    </font>
    <font>
      <sz val="8"/>
      <color indexed="81"/>
      <name val="Arial"/>
      <family val="2"/>
    </font>
    <font>
      <b/>
      <sz val="8"/>
      <color indexed="81"/>
      <name val="Arial"/>
      <family val="2"/>
    </font>
    <font>
      <sz val="8"/>
      <color indexed="81"/>
      <name val="Symbol"/>
      <family val="1"/>
      <charset val="2"/>
    </font>
    <font>
      <vertAlign val="subscript"/>
      <sz val="9"/>
      <name val="Arial"/>
      <family val="2"/>
    </font>
    <font>
      <vertAlign val="superscript"/>
      <sz val="9"/>
      <name val="Arial"/>
      <family val="2"/>
    </font>
    <font>
      <sz val="10"/>
      <name val="Helv"/>
    </font>
    <font>
      <sz val="12"/>
      <color theme="1"/>
      <name val="Arial"/>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1" fillId="0" borderId="0"/>
    <xf numFmtId="0" fontId="50" fillId="0" borderId="0"/>
    <xf numFmtId="0" fontId="51" fillId="0" borderId="0"/>
  </cellStyleXfs>
  <cellXfs count="372">
    <xf numFmtId="0" fontId="0" fillId="0" borderId="0" xfId="0"/>
    <xf numFmtId="0" fontId="9" fillId="0" borderId="0" xfId="0" applyFont="1"/>
    <xf numFmtId="0" fontId="9" fillId="0" borderId="1" xfId="0" applyFont="1" applyBorder="1"/>
    <xf numFmtId="0" fontId="9" fillId="0" borderId="1" xfId="0" applyFont="1" applyBorder="1" applyAlignment="1">
      <alignment horizontal="centerContinuous"/>
    </xf>
    <xf numFmtId="0" fontId="0" fillId="0" borderId="1" xfId="0" applyBorder="1"/>
    <xf numFmtId="0" fontId="0" fillId="0" borderId="0" xfId="0" applyNumberFormat="1"/>
    <xf numFmtId="0" fontId="16"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3" borderId="3" xfId="0" applyFont="1" applyFill="1" applyBorder="1"/>
    <xf numFmtId="0" fontId="8" fillId="3" borderId="0" xfId="0" applyFont="1" applyFill="1" applyBorder="1"/>
    <xf numFmtId="0" fontId="0" fillId="3" borderId="0" xfId="0" applyFill="1"/>
    <xf numFmtId="0" fontId="13" fillId="2" borderId="2" xfId="0" applyFont="1" applyFill="1" applyBorder="1" applyAlignment="1">
      <alignment horizontal="center" vertical="center"/>
    </xf>
    <xf numFmtId="0" fontId="13" fillId="2" borderId="4" xfId="0" applyFont="1" applyFill="1" applyBorder="1" applyAlignment="1">
      <alignment vertical="center"/>
    </xf>
    <xf numFmtId="0" fontId="0" fillId="2" borderId="0" xfId="0" applyFill="1" applyAlignment="1">
      <alignment horizontal="centerContinuous" vertical="center"/>
    </xf>
    <xf numFmtId="0" fontId="0" fillId="3" borderId="3" xfId="0" applyFill="1" applyBorder="1"/>
    <xf numFmtId="0" fontId="8" fillId="3" borderId="3" xfId="0" applyFont="1" applyFill="1" applyBorder="1" applyAlignment="1">
      <alignment horizontal="center"/>
    </xf>
    <xf numFmtId="0" fontId="0" fillId="3" borderId="0" xfId="0" applyFill="1" applyAlignment="1">
      <alignment horizontal="center"/>
    </xf>
    <xf numFmtId="0" fontId="0" fillId="0" borderId="0" xfId="0" applyProtection="1"/>
    <xf numFmtId="0" fontId="0" fillId="2" borderId="0" xfId="0" applyFill="1" applyProtection="1"/>
    <xf numFmtId="0" fontId="0" fillId="0" borderId="0" xfId="0" applyAlignment="1" applyProtection="1">
      <alignment vertical="top"/>
    </xf>
    <xf numFmtId="0" fontId="13" fillId="0" borderId="5" xfId="0" applyFont="1" applyFill="1" applyBorder="1" applyAlignment="1">
      <alignment vertical="center"/>
    </xf>
    <xf numFmtId="0" fontId="13" fillId="0" borderId="6" xfId="0" applyFont="1" applyFill="1" applyBorder="1" applyAlignment="1">
      <alignment vertical="center"/>
    </xf>
    <xf numFmtId="0" fontId="0" fillId="0" borderId="0" xfId="0" applyAlignment="1" applyProtection="1">
      <alignment vertical="center"/>
    </xf>
    <xf numFmtId="0" fontId="5" fillId="0" borderId="0" xfId="0" applyFont="1" applyProtection="1"/>
    <xf numFmtId="0" fontId="2" fillId="0" borderId="0" xfId="0" applyFont="1" applyProtection="1"/>
    <xf numFmtId="0" fontId="0" fillId="0" borderId="0" xfId="0" applyFill="1"/>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14"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0" fillId="0" borderId="0" xfId="0" applyFill="1" applyAlignment="1">
      <alignment horizontal="centerContinuous" vertical="center"/>
    </xf>
    <xf numFmtId="0" fontId="13" fillId="0" borderId="3" xfId="0" applyFont="1" applyFill="1" applyBorder="1" applyAlignment="1">
      <alignment vertical="center"/>
    </xf>
    <xf numFmtId="0" fontId="13" fillId="0" borderId="7" xfId="0" applyFont="1" applyFill="1" applyBorder="1" applyAlignment="1">
      <alignment vertical="center"/>
    </xf>
    <xf numFmtId="0" fontId="18" fillId="0" borderId="2" xfId="0" applyFont="1" applyFill="1" applyBorder="1" applyAlignment="1">
      <alignment horizontal="center" vertical="center"/>
    </xf>
    <xf numFmtId="0" fontId="0" fillId="0" borderId="0" xfId="0" applyNumberFormat="1" applyFill="1" applyAlignment="1">
      <alignment horizontal="center" vertical="center"/>
    </xf>
    <xf numFmtId="0" fontId="17"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8"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2" xfId="0" applyFont="1" applyFill="1" applyBorder="1" applyAlignment="1">
      <alignment horizontal="left" vertical="center" indent="1"/>
    </xf>
    <xf numFmtId="0" fontId="14" fillId="0" borderId="2" xfId="0" applyFont="1" applyFill="1" applyBorder="1" applyAlignment="1">
      <alignment horizontal="centerContinuous" vertical="center"/>
    </xf>
    <xf numFmtId="0" fontId="0" fillId="0" borderId="0" xfId="0" applyFill="1" applyBorder="1" applyAlignment="1">
      <alignment horizontal="center" vertical="center"/>
    </xf>
    <xf numFmtId="0" fontId="14" fillId="0" borderId="4" xfId="0" applyFont="1" applyFill="1" applyBorder="1" applyAlignment="1">
      <alignment horizontal="centerContinuous" vertical="center"/>
    </xf>
    <xf numFmtId="0" fontId="0" fillId="0" borderId="0" xfId="0" applyNumberFormat="1" applyFill="1"/>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2" xfId="0" applyFont="1" applyFill="1" applyBorder="1" applyAlignment="1">
      <alignment horizontal="center" vertical="center"/>
    </xf>
    <xf numFmtId="0" fontId="0" fillId="0" borderId="0" xfId="0" applyFill="1" applyAlignment="1">
      <alignment horizontal="center" vertical="center"/>
    </xf>
    <xf numFmtId="0" fontId="13" fillId="0" borderId="4" xfId="0" applyFont="1" applyFill="1" applyBorder="1" applyAlignment="1">
      <alignment vertical="center"/>
    </xf>
    <xf numFmtId="0" fontId="0" fillId="0" borderId="0" xfId="0" applyFill="1" applyAlignment="1">
      <alignment horizontal="center"/>
    </xf>
    <xf numFmtId="0" fontId="2" fillId="0" borderId="0" xfId="0" applyFont="1" applyFill="1"/>
    <xf numFmtId="0" fontId="13" fillId="0" borderId="2" xfId="0" applyFont="1" applyFill="1" applyBorder="1" applyAlignment="1">
      <alignment vertical="center"/>
    </xf>
    <xf numFmtId="0" fontId="2" fillId="0" borderId="0" xfId="0" applyFont="1" applyFill="1" applyProtection="1"/>
    <xf numFmtId="0" fontId="0" fillId="0" borderId="0" xfId="0" applyFill="1" applyProtection="1"/>
    <xf numFmtId="0" fontId="0" fillId="0" borderId="0" xfId="0" applyFill="1" applyBorder="1" applyAlignment="1" applyProtection="1">
      <alignment vertical="center"/>
    </xf>
    <xf numFmtId="0" fontId="9" fillId="0" borderId="0" xfId="0" applyFont="1" applyFill="1" applyBorder="1" applyProtection="1"/>
    <xf numFmtId="0" fontId="9" fillId="0" borderId="1" xfId="0" applyFont="1" applyFill="1" applyBorder="1" applyAlignment="1" applyProtection="1">
      <alignment horizontal="right"/>
    </xf>
    <xf numFmtId="14" fontId="9" fillId="0" borderId="1" xfId="0" applyNumberFormat="1" applyFont="1" applyBorder="1" applyAlignment="1" applyProtection="1">
      <alignment horizontal="center"/>
    </xf>
    <xf numFmtId="0" fontId="8" fillId="3" borderId="3" xfId="0" applyFont="1" applyFill="1" applyBorder="1" applyProtection="1">
      <protection hidden="1"/>
    </xf>
    <xf numFmtId="0" fontId="8" fillId="3" borderId="0" xfId="0" applyFont="1" applyFill="1" applyBorder="1" applyProtection="1">
      <protection hidden="1"/>
    </xf>
    <xf numFmtId="0" fontId="0" fillId="0" borderId="0" xfId="0" applyFill="1" applyProtection="1">
      <protection hidden="1"/>
    </xf>
    <xf numFmtId="0" fontId="0" fillId="0" borderId="0" xfId="0" applyFill="1" applyAlignment="1" applyProtection="1">
      <alignment vertical="top"/>
      <protection hidden="1"/>
    </xf>
    <xf numFmtId="0" fontId="0" fillId="0" borderId="0" xfId="0" applyFill="1" applyAlignment="1" applyProtection="1">
      <alignment vertical="top" wrapText="1"/>
      <protection hidden="1"/>
    </xf>
    <xf numFmtId="0" fontId="2" fillId="0" borderId="0" xfId="0" applyFont="1" applyFill="1" applyProtection="1">
      <protection hidden="1"/>
    </xf>
    <xf numFmtId="0" fontId="2" fillId="0" borderId="9" xfId="0" applyFont="1" applyFill="1" applyBorder="1" applyAlignment="1" applyProtection="1">
      <alignment horizontal="centerContinuous" vertical="center"/>
      <protection hidden="1"/>
    </xf>
    <xf numFmtId="0" fontId="0" fillId="0" borderId="9" xfId="0" applyFill="1" applyBorder="1" applyAlignment="1" applyProtection="1">
      <alignment horizontal="centerContinuous" vertical="center"/>
      <protection hidden="1"/>
    </xf>
    <xf numFmtId="0" fontId="2" fillId="0" borderId="10" xfId="0" applyFont="1" applyFill="1" applyBorder="1" applyAlignment="1" applyProtection="1">
      <alignment horizontal="left" vertical="center"/>
      <protection hidden="1"/>
    </xf>
    <xf numFmtId="0" fontId="0" fillId="0" borderId="11"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5" fillId="0" borderId="12" xfId="0" applyFont="1" applyFill="1" applyBorder="1" applyAlignment="1" applyProtection="1">
      <alignment horizontal="left" vertical="center" indent="1"/>
      <protection hidden="1"/>
    </xf>
    <xf numFmtId="0" fontId="0" fillId="0" borderId="13" xfId="0" applyFill="1" applyBorder="1" applyAlignment="1" applyProtection="1">
      <alignment horizontal="left" vertical="center"/>
      <protection hidden="1"/>
    </xf>
    <xf numFmtId="0" fontId="0" fillId="0" borderId="12" xfId="0" applyFill="1" applyBorder="1" applyAlignment="1" applyProtection="1">
      <alignment horizontal="centerContinuous" vertical="center"/>
      <protection hidden="1"/>
    </xf>
    <xf numFmtId="0" fontId="6" fillId="0" borderId="14" xfId="0" applyFont="1" applyFill="1" applyBorder="1" applyAlignment="1" applyProtection="1">
      <alignment horizontal="centerContinuous" vertical="center"/>
      <protection hidden="1"/>
    </xf>
    <xf numFmtId="0" fontId="0" fillId="0" borderId="15"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0" borderId="2" xfId="0" applyFill="1" applyBorder="1" applyAlignment="1" applyProtection="1">
      <alignment vertical="center"/>
      <protection hidden="1"/>
    </xf>
    <xf numFmtId="0" fontId="5" fillId="0" borderId="2"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4" xfId="0" applyFill="1" applyBorder="1" applyAlignment="1" applyProtection="1">
      <alignment vertical="center"/>
      <protection hidden="1"/>
    </xf>
    <xf numFmtId="0" fontId="5" fillId="0" borderId="5" xfId="0" applyFont="1" applyFill="1" applyBorder="1" applyAlignment="1" applyProtection="1">
      <alignment horizontal="left" vertical="center" indent="1"/>
      <protection hidden="1"/>
    </xf>
    <xf numFmtId="0" fontId="0" fillId="0" borderId="4" xfId="0" applyFill="1" applyBorder="1" applyAlignment="1" applyProtection="1">
      <alignment horizontal="left" vertical="center"/>
      <protection hidden="1"/>
    </xf>
    <xf numFmtId="0" fontId="0" fillId="0" borderId="5" xfId="0" applyFill="1" applyBorder="1" applyAlignment="1" applyProtection="1">
      <alignment horizontal="centerContinuous" vertical="center"/>
      <protection hidden="1"/>
    </xf>
    <xf numFmtId="0" fontId="6" fillId="0" borderId="18" xfId="0" applyFont="1" applyFill="1" applyBorder="1" applyAlignment="1" applyProtection="1">
      <alignment horizontal="centerContinuous" vertical="center"/>
      <protection hidden="1"/>
    </xf>
    <xf numFmtId="0" fontId="3" fillId="0" borderId="15" xfId="0" applyFont="1" applyFill="1" applyBorder="1" applyAlignment="1" applyProtection="1">
      <alignment vertical="center"/>
      <protection hidden="1"/>
    </xf>
    <xf numFmtId="0" fontId="6" fillId="0" borderId="5" xfId="0" applyFont="1" applyFill="1" applyBorder="1" applyAlignment="1" applyProtection="1">
      <alignment horizontal="centerContinuous" vertical="center"/>
      <protection hidden="1"/>
    </xf>
    <xf numFmtId="0" fontId="0" fillId="0" borderId="19" xfId="0" applyFill="1" applyBorder="1" applyAlignment="1" applyProtection="1">
      <alignment horizontal="left" vertical="center"/>
      <protection hidden="1"/>
    </xf>
    <xf numFmtId="0" fontId="2" fillId="0" borderId="20" xfId="0" applyFont="1" applyFill="1" applyBorder="1" applyAlignment="1" applyProtection="1">
      <alignment horizontal="centerContinuous" vertical="center"/>
      <protection hidden="1"/>
    </xf>
    <xf numFmtId="0" fontId="0" fillId="0" borderId="1" xfId="0" applyFill="1" applyBorder="1" applyAlignment="1" applyProtection="1">
      <alignment horizontal="centerContinuous" vertical="center"/>
      <protection hidden="1"/>
    </xf>
    <xf numFmtId="0" fontId="0" fillId="0" borderId="0" xfId="0" applyFill="1" applyBorder="1" applyAlignment="1" applyProtection="1">
      <alignment horizontal="centerContinuous" vertical="center"/>
      <protection hidden="1"/>
    </xf>
    <xf numFmtId="0" fontId="5" fillId="0" borderId="1" xfId="0" applyFont="1" applyFill="1" applyBorder="1" applyAlignment="1" applyProtection="1">
      <alignment horizontal="centerContinuous" vertical="center"/>
      <protection hidden="1"/>
    </xf>
    <xf numFmtId="0" fontId="0" fillId="0" borderId="21" xfId="0" applyFill="1" applyBorder="1" applyAlignment="1" applyProtection="1">
      <alignment horizontal="centerContinuous" vertical="center"/>
      <protection hidden="1"/>
    </xf>
    <xf numFmtId="0" fontId="5" fillId="0" borderId="22" xfId="0" applyFont="1" applyFill="1" applyBorder="1" applyAlignment="1" applyProtection="1">
      <alignment horizontal="left" vertical="center" indent="1"/>
      <protection hidden="1"/>
    </xf>
    <xf numFmtId="0" fontId="0" fillId="0" borderId="13" xfId="0" applyFill="1" applyBorder="1" applyAlignment="1" applyProtection="1">
      <alignment horizontal="left" vertical="center" indent="1"/>
      <protection hidden="1"/>
    </xf>
    <xf numFmtId="0" fontId="10" fillId="0" borderId="14" xfId="0" applyFont="1" applyFill="1" applyBorder="1" applyAlignment="1" applyProtection="1">
      <alignment horizontal="centerContinuous" vertical="center"/>
      <protection hidden="1"/>
    </xf>
    <xf numFmtId="0" fontId="5" fillId="0" borderId="8" xfId="0" applyFont="1" applyFill="1" applyBorder="1" applyAlignment="1" applyProtection="1">
      <alignment horizontal="left" vertical="center" indent="1"/>
      <protection hidden="1"/>
    </xf>
    <xf numFmtId="0" fontId="10" fillId="0" borderId="18" xfId="0" applyFont="1" applyFill="1" applyBorder="1" applyAlignment="1" applyProtection="1">
      <alignment horizontal="centerContinuous" vertical="center"/>
      <protection hidden="1"/>
    </xf>
    <xf numFmtId="0" fontId="0" fillId="0" borderId="20" xfId="0" applyFill="1" applyBorder="1" applyAlignment="1" applyProtection="1">
      <alignment vertical="center"/>
      <protection hidden="1"/>
    </xf>
    <xf numFmtId="0" fontId="0" fillId="0" borderId="19" xfId="0" applyFill="1" applyBorder="1" applyAlignment="1" applyProtection="1">
      <alignment vertical="center"/>
      <protection hidden="1"/>
    </xf>
    <xf numFmtId="0" fontId="7" fillId="0" borderId="8" xfId="0" applyFont="1" applyFill="1" applyBorder="1" applyAlignment="1" applyProtection="1">
      <alignment horizontal="left" vertical="center" indent="1"/>
      <protection hidden="1"/>
    </xf>
    <xf numFmtId="0" fontId="3" fillId="0" borderId="5" xfId="0" applyFont="1" applyFill="1" applyBorder="1" applyAlignment="1" applyProtection="1">
      <alignment horizontal="centerContinuous" vertical="center"/>
      <protection hidden="1"/>
    </xf>
    <xf numFmtId="0" fontId="3" fillId="0" borderId="2"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5" fillId="0" borderId="8" xfId="0" applyFont="1" applyFill="1" applyBorder="1" applyAlignment="1" applyProtection="1">
      <alignment vertical="center"/>
      <protection hidden="1"/>
    </xf>
    <xf numFmtId="0" fontId="0" fillId="0" borderId="2" xfId="0" applyFill="1" applyBorder="1" applyAlignment="1" applyProtection="1">
      <alignment horizontal="centerContinuous" vertical="center"/>
      <protection hidden="1"/>
    </xf>
    <xf numFmtId="0" fontId="10" fillId="0" borderId="17" xfId="0" applyFont="1" applyFill="1" applyBorder="1" applyAlignment="1" applyProtection="1">
      <alignment horizontal="centerContinuous" vertical="center"/>
      <protection hidden="1"/>
    </xf>
    <xf numFmtId="0" fontId="0" fillId="0" borderId="15" xfId="0" applyFill="1" applyBorder="1" applyProtection="1">
      <protection hidden="1"/>
    </xf>
    <xf numFmtId="0" fontId="0" fillId="0" borderId="0" xfId="0" applyFill="1" applyBorder="1" applyAlignment="1" applyProtection="1">
      <alignment vertical="center"/>
      <protection hidden="1"/>
    </xf>
    <xf numFmtId="0" fontId="6" fillId="0" borderId="17" xfId="0" applyFont="1" applyFill="1" applyBorder="1" applyAlignment="1" applyProtection="1">
      <alignment horizontal="centerContinuous" vertical="center"/>
      <protection hidden="1"/>
    </xf>
    <xf numFmtId="0" fontId="0" fillId="0" borderId="23" xfId="0" applyFill="1" applyBorder="1" applyAlignment="1" applyProtection="1">
      <protection hidden="1"/>
    </xf>
    <xf numFmtId="0" fontId="0" fillId="0" borderId="19" xfId="0" applyFill="1" applyBorder="1" applyAlignment="1" applyProtection="1">
      <protection hidden="1"/>
    </xf>
    <xf numFmtId="0" fontId="0" fillId="0" borderId="23" xfId="0" applyFill="1" applyBorder="1" applyAlignment="1" applyProtection="1">
      <alignment horizontal="centerContinuous"/>
      <protection hidden="1"/>
    </xf>
    <xf numFmtId="0" fontId="6" fillId="0" borderId="21" xfId="0" applyFont="1" applyFill="1" applyBorder="1" applyAlignment="1" applyProtection="1">
      <alignment horizontal="centerContinuous"/>
      <protection hidden="1"/>
    </xf>
    <xf numFmtId="0" fontId="0" fillId="0" borderId="7" xfId="0" applyFill="1" applyBorder="1" applyAlignment="1" applyProtection="1">
      <alignment vertical="top"/>
      <protection hidden="1"/>
    </xf>
    <xf numFmtId="0" fontId="0" fillId="0" borderId="24" xfId="0" applyFill="1" applyBorder="1" applyAlignment="1" applyProtection="1">
      <alignment vertical="top"/>
      <protection hidden="1"/>
    </xf>
    <xf numFmtId="0" fontId="5" fillId="0" borderId="3" xfId="0" applyFont="1" applyFill="1" applyBorder="1" applyAlignment="1" applyProtection="1">
      <alignment horizontal="left" vertical="center" indent="1"/>
      <protection hidden="1"/>
    </xf>
    <xf numFmtId="0" fontId="0" fillId="0" borderId="24" xfId="0" applyFill="1" applyBorder="1" applyAlignment="1" applyProtection="1">
      <alignment horizontal="left" vertical="center"/>
      <protection hidden="1"/>
    </xf>
    <xf numFmtId="0" fontId="0" fillId="0" borderId="7" xfId="0" applyFill="1" applyBorder="1" applyAlignment="1" applyProtection="1">
      <alignment horizontal="centerContinuous" vertical="top"/>
      <protection hidden="1"/>
    </xf>
    <xf numFmtId="0" fontId="6" fillId="0" borderId="25" xfId="0" applyFont="1" applyFill="1" applyBorder="1" applyAlignment="1" applyProtection="1">
      <alignment horizontal="centerContinuous" vertical="top"/>
      <protection hidden="1"/>
    </xf>
    <xf numFmtId="0" fontId="5" fillId="0" borderId="26" xfId="0" applyFont="1" applyFill="1" applyBorder="1" applyAlignment="1" applyProtection="1">
      <alignment horizontal="center" vertical="center"/>
      <protection hidden="1"/>
    </xf>
    <xf numFmtId="0" fontId="0" fillId="0" borderId="8" xfId="0" applyFill="1" applyBorder="1" applyAlignment="1" applyProtection="1">
      <alignment vertical="center"/>
      <protection hidden="1"/>
    </xf>
    <xf numFmtId="0" fontId="6" fillId="0" borderId="1" xfId="0" applyFont="1" applyFill="1" applyBorder="1" applyAlignment="1" applyProtection="1">
      <alignment horizontal="centerContinuous" vertical="center"/>
      <protection hidden="1"/>
    </xf>
    <xf numFmtId="0" fontId="6" fillId="0" borderId="21" xfId="0" applyFont="1" applyFill="1" applyBorder="1" applyAlignment="1" applyProtection="1">
      <alignment horizontal="centerContinuous" vertical="center"/>
      <protection hidden="1"/>
    </xf>
    <xf numFmtId="0" fontId="2" fillId="0" borderId="27" xfId="0" applyFont="1" applyFill="1" applyBorder="1" applyAlignment="1" applyProtection="1">
      <alignment vertical="center"/>
      <protection hidden="1"/>
    </xf>
    <xf numFmtId="0" fontId="0" fillId="0" borderId="28"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5" fillId="0" borderId="28" xfId="0" applyFont="1" applyFill="1" applyBorder="1" applyAlignment="1" applyProtection="1">
      <alignment horizontal="left" vertical="center" indent="1"/>
      <protection hidden="1"/>
    </xf>
    <xf numFmtId="0" fontId="0" fillId="0" borderId="30" xfId="0" applyFill="1" applyBorder="1" applyAlignment="1" applyProtection="1">
      <alignment horizontal="left" vertical="center"/>
      <protection hidden="1"/>
    </xf>
    <xf numFmtId="0" fontId="0" fillId="0" borderId="29" xfId="0" applyFill="1" applyBorder="1" applyAlignment="1" applyProtection="1">
      <alignment horizontal="centerContinuous" vertical="center"/>
      <protection hidden="1"/>
    </xf>
    <xf numFmtId="0" fontId="6" fillId="0" borderId="31" xfId="0" applyFont="1" applyFill="1" applyBorder="1" applyAlignment="1" applyProtection="1">
      <alignment horizontal="centerContinuous" vertical="center"/>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horizontal="centerContinuous" vertical="center"/>
      <protection hidden="1"/>
    </xf>
    <xf numFmtId="0" fontId="5" fillId="0" borderId="0" xfId="0" applyFont="1" applyFill="1" applyBorder="1" applyAlignment="1" applyProtection="1">
      <alignment vertical="center"/>
      <protection hidden="1"/>
    </xf>
    <xf numFmtId="0" fontId="6" fillId="0" borderId="0" xfId="0" applyFont="1" applyFill="1" applyBorder="1" applyAlignment="1" applyProtection="1">
      <alignment horizontal="centerContinuous" vertical="center"/>
      <protection hidden="1"/>
    </xf>
    <xf numFmtId="0" fontId="9" fillId="0" borderId="1" xfId="0" applyFont="1" applyFill="1" applyBorder="1" applyProtection="1">
      <protection hidden="1"/>
    </xf>
    <xf numFmtId="0" fontId="9" fillId="0" borderId="1" xfId="0" applyFont="1" applyFill="1" applyBorder="1" applyAlignment="1" applyProtection="1">
      <alignment horizontal="centerContinuous"/>
      <protection hidden="1"/>
    </xf>
    <xf numFmtId="0" fontId="9" fillId="0" borderId="1" xfId="0" applyFont="1" applyFill="1" applyBorder="1" applyAlignment="1" applyProtection="1">
      <alignment horizontal="right"/>
      <protection hidden="1"/>
    </xf>
    <xf numFmtId="0" fontId="9" fillId="0" borderId="0" xfId="0" applyFont="1" applyFill="1" applyBorder="1" applyProtection="1">
      <protection hidden="1"/>
    </xf>
    <xf numFmtId="0" fontId="9" fillId="0" borderId="0" xfId="0" applyFont="1" applyFill="1" applyProtection="1">
      <protection hidden="1"/>
    </xf>
    <xf numFmtId="0" fontId="6" fillId="4" borderId="2"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0" fontId="19" fillId="4" borderId="1" xfId="0" applyFont="1" applyFill="1" applyBorder="1" applyAlignment="1" applyProtection="1">
      <alignment horizontal="centerContinuous" vertical="center"/>
      <protection locked="0" hidden="1"/>
    </xf>
    <xf numFmtId="0" fontId="8" fillId="0" borderId="3" xfId="0" applyFont="1" applyBorder="1" applyProtection="1"/>
    <xf numFmtId="0" fontId="0" fillId="0" borderId="3" xfId="0" applyBorder="1" applyProtection="1"/>
    <xf numFmtId="0" fontId="8" fillId="0" borderId="0" xfId="0" applyFont="1" applyBorder="1" applyProtection="1"/>
    <xf numFmtId="0" fontId="8" fillId="0" borderId="3" xfId="0" applyFont="1" applyBorder="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0" fontId="0" fillId="0" borderId="0" xfId="0" applyFill="1" applyAlignment="1" applyProtection="1">
      <alignment vertical="center"/>
    </xf>
    <xf numFmtId="0" fontId="0" fillId="0" borderId="0" xfId="0" applyFill="1" applyAlignment="1" applyProtection="1">
      <alignment horizontal="center" vertical="center"/>
    </xf>
    <xf numFmtId="49" fontId="0" fillId="0" borderId="0" xfId="0" applyNumberFormat="1" applyFill="1" applyAlignment="1" applyProtection="1">
      <alignment horizontal="center" vertical="center"/>
    </xf>
    <xf numFmtId="0" fontId="12" fillId="0" borderId="2" xfId="0" applyFont="1" applyFill="1" applyBorder="1" applyAlignment="1" applyProtection="1">
      <alignment horizontal="center" vertical="center"/>
    </xf>
    <xf numFmtId="0" fontId="12" fillId="0" borderId="5" xfId="0" applyFont="1" applyFill="1" applyBorder="1" applyAlignment="1" applyProtection="1">
      <alignment horizontal="centerContinuous" vertical="center"/>
    </xf>
    <xf numFmtId="0" fontId="12" fillId="0" borderId="4" xfId="0" applyFont="1" applyFill="1" applyBorder="1" applyAlignment="1" applyProtection="1">
      <alignment horizontal="centerContinuous"/>
    </xf>
    <xf numFmtId="0" fontId="12" fillId="0" borderId="2" xfId="0" applyFont="1" applyFill="1" applyBorder="1" applyAlignment="1" applyProtection="1">
      <alignment horizontal="centerContinuous" vertical="center"/>
    </xf>
    <xf numFmtId="0" fontId="12" fillId="4" borderId="2" xfId="0" applyFont="1" applyFill="1" applyBorder="1" applyAlignment="1" applyProtection="1">
      <alignment horizontal="center" vertical="center"/>
    </xf>
    <xf numFmtId="0" fontId="12" fillId="0" borderId="4" xfId="0" applyFont="1" applyFill="1" applyBorder="1" applyAlignment="1" applyProtection="1">
      <alignment horizontal="centerContinuous" vertical="center"/>
    </xf>
    <xf numFmtId="0" fontId="0" fillId="0" borderId="0" xfId="0" applyNumberFormat="1" applyFill="1" applyAlignment="1" applyProtection="1">
      <alignment horizontal="center" vertical="center"/>
    </xf>
    <xf numFmtId="0" fontId="13" fillId="0" borderId="2" xfId="0" applyFont="1" applyFill="1" applyBorder="1" applyAlignment="1" applyProtection="1">
      <alignment vertical="center"/>
    </xf>
    <xf numFmtId="0" fontId="13" fillId="0"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49" fontId="0" fillId="0" borderId="0" xfId="0" applyNumberFormat="1" applyFill="1" applyAlignment="1" applyProtection="1">
      <alignment horizontal="left" vertical="center" indent="1"/>
    </xf>
    <xf numFmtId="0" fontId="13" fillId="0" borderId="3" xfId="0" applyFont="1" applyFill="1" applyBorder="1" applyAlignment="1" applyProtection="1">
      <alignment vertical="center"/>
    </xf>
    <xf numFmtId="0" fontId="13" fillId="0" borderId="0" xfId="0" applyFont="1" applyFill="1" applyAlignment="1" applyProtection="1">
      <alignment vertical="center"/>
    </xf>
    <xf numFmtId="0" fontId="0" fillId="0" borderId="0" xfId="0" applyFill="1" applyAlignment="1" applyProtection="1">
      <alignment horizontal="centerContinuous" vertical="center"/>
    </xf>
    <xf numFmtId="0" fontId="13" fillId="2" borderId="23" xfId="0" applyFont="1" applyFill="1" applyBorder="1" applyAlignment="1" applyProtection="1">
      <alignment vertical="center"/>
    </xf>
    <xf numFmtId="0" fontId="13" fillId="2" borderId="1" xfId="0" applyFont="1" applyFill="1" applyBorder="1" applyAlignment="1" applyProtection="1">
      <alignment vertical="center"/>
    </xf>
    <xf numFmtId="0" fontId="13" fillId="2" borderId="4" xfId="0" applyFont="1" applyFill="1" applyBorder="1" applyAlignment="1" applyProtection="1">
      <alignment vertical="center"/>
    </xf>
    <xf numFmtId="0" fontId="13" fillId="2" borderId="2"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0" fillId="0" borderId="0" xfId="0" applyNumberFormat="1" applyProtection="1"/>
    <xf numFmtId="0" fontId="13" fillId="0" borderId="6"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2" xfId="0" applyFont="1" applyFill="1" applyBorder="1" applyAlignment="1" applyProtection="1">
      <alignment horizontal="left" vertical="center" indent="1"/>
    </xf>
    <xf numFmtId="0" fontId="13" fillId="0" borderId="7" xfId="0" applyFont="1" applyFill="1" applyBorder="1" applyAlignment="1" applyProtection="1">
      <alignment vertical="center"/>
    </xf>
    <xf numFmtId="0" fontId="13" fillId="0" borderId="24" xfId="0" applyFont="1" applyFill="1" applyBorder="1" applyAlignment="1" applyProtection="1">
      <alignment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NumberFormat="1" applyFill="1" applyProtection="1"/>
    <xf numFmtId="2" fontId="12" fillId="4" borderId="2" xfId="0" applyNumberFormat="1" applyFont="1" applyFill="1" applyBorder="1" applyAlignment="1" applyProtection="1">
      <alignment horizontal="center" vertical="center"/>
    </xf>
    <xf numFmtId="0" fontId="14" fillId="0" borderId="2" xfId="0" applyFont="1" applyFill="1" applyBorder="1" applyAlignment="1" applyProtection="1">
      <alignment horizontal="centerContinuous" vertical="center"/>
    </xf>
    <xf numFmtId="0" fontId="14" fillId="0" borderId="4" xfId="0" applyFont="1" applyFill="1" applyBorder="1" applyAlignment="1" applyProtection="1">
      <alignment horizontal="centerContinuous" vertical="center"/>
    </xf>
    <xf numFmtId="0" fontId="13" fillId="0" borderId="5"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4" xfId="0" applyFont="1" applyFill="1" applyBorder="1" applyAlignment="1" applyProtection="1">
      <alignment vertical="center"/>
    </xf>
    <xf numFmtId="0" fontId="12" fillId="2" borderId="2"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17" fillId="0" borderId="2" xfId="0" applyFont="1" applyFill="1" applyBorder="1" applyAlignment="1" applyProtection="1">
      <alignment horizontal="center" vertical="center"/>
    </xf>
    <xf numFmtId="2" fontId="13" fillId="4" borderId="2" xfId="0" applyNumberFormat="1" applyFont="1" applyFill="1" applyBorder="1" applyAlignment="1" applyProtection="1">
      <alignment horizontal="center" vertical="center"/>
    </xf>
    <xf numFmtId="0" fontId="0" fillId="0" borderId="0" xfId="0" applyNumberFormat="1" applyFill="1" applyAlignment="1" applyProtection="1">
      <alignment horizontal="left" vertical="center" indent="1"/>
    </xf>
    <xf numFmtId="0" fontId="18" fillId="0" borderId="2" xfId="0" applyFont="1" applyFill="1" applyBorder="1" applyAlignment="1" applyProtection="1">
      <alignment horizontal="center" vertical="center"/>
    </xf>
    <xf numFmtId="49" fontId="0" fillId="0" borderId="0" xfId="0" applyNumberFormat="1" applyFill="1" applyAlignment="1" applyProtection="1">
      <alignment vertical="center"/>
    </xf>
    <xf numFmtId="0" fontId="0" fillId="0" borderId="1" xfId="0" applyBorder="1" applyProtection="1"/>
    <xf numFmtId="0" fontId="9" fillId="0" borderId="1" xfId="0" applyFont="1" applyBorder="1" applyProtection="1"/>
    <xf numFmtId="0" fontId="9" fillId="0" borderId="1" xfId="0" applyFont="1" applyBorder="1" applyAlignment="1" applyProtection="1">
      <alignment horizontal="centerContinuous"/>
    </xf>
    <xf numFmtId="0" fontId="9" fillId="0" borderId="0" xfId="0" applyFont="1" applyProtection="1"/>
    <xf numFmtId="0" fontId="13" fillId="2" borderId="5" xfId="0" applyFont="1" applyFill="1" applyBorder="1" applyAlignment="1" applyProtection="1">
      <alignment vertical="center"/>
    </xf>
    <xf numFmtId="0" fontId="13" fillId="2" borderId="8" xfId="0" applyFont="1" applyFill="1" applyBorder="1" applyAlignment="1" applyProtection="1">
      <alignment vertical="center"/>
    </xf>
    <xf numFmtId="0" fontId="13" fillId="0" borderId="23" xfId="0" applyFont="1" applyFill="1" applyBorder="1" applyAlignment="1" applyProtection="1">
      <alignment vertical="center"/>
    </xf>
    <xf numFmtId="0" fontId="13" fillId="2" borderId="2" xfId="0" applyFont="1" applyFill="1" applyBorder="1" applyAlignment="1" applyProtection="1">
      <alignment horizontal="left" vertical="center" indent="1"/>
    </xf>
    <xf numFmtId="0" fontId="13" fillId="0" borderId="32" xfId="0" applyFont="1" applyFill="1" applyBorder="1" applyAlignment="1" applyProtection="1">
      <alignment horizontal="left" vertical="center" indent="1"/>
    </xf>
    <xf numFmtId="0" fontId="13" fillId="2" borderId="32" xfId="0" applyFont="1" applyFill="1" applyBorder="1" applyAlignment="1" applyProtection="1">
      <alignment horizontal="left" vertical="center" indent="1"/>
    </xf>
    <xf numFmtId="0" fontId="0" fillId="2" borderId="0" xfId="0" applyFill="1" applyAlignment="1" applyProtection="1">
      <alignment horizontal="centerContinuous" vertical="center"/>
    </xf>
    <xf numFmtId="0" fontId="0" fillId="0" borderId="0" xfId="0" applyNumberFormat="1" applyAlignment="1" applyProtection="1">
      <alignment horizontal="center" vertical="center"/>
    </xf>
    <xf numFmtId="0" fontId="0" fillId="2" borderId="0" xfId="0" applyFill="1" applyAlignment="1" applyProtection="1">
      <alignment vertical="center"/>
    </xf>
    <xf numFmtId="0" fontId="0" fillId="2" borderId="0" xfId="0" applyFill="1" applyBorder="1" applyAlignment="1" applyProtection="1">
      <alignment horizontal="center" vertical="center"/>
    </xf>
    <xf numFmtId="0" fontId="14" fillId="2" borderId="2" xfId="0" applyFont="1" applyFill="1" applyBorder="1" applyAlignment="1" applyProtection="1">
      <alignment horizontal="centerContinuous" vertical="center"/>
    </xf>
    <xf numFmtId="0" fontId="14" fillId="2" borderId="4" xfId="0" applyFont="1" applyFill="1" applyBorder="1" applyAlignment="1" applyProtection="1">
      <alignment horizontal="centerContinuous" vertical="center"/>
    </xf>
    <xf numFmtId="0" fontId="14" fillId="2" borderId="2"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7" fillId="0" borderId="0" xfId="0" applyFont="1" applyFill="1"/>
    <xf numFmtId="0" fontId="27" fillId="0" borderId="0" xfId="0" applyFont="1" applyFill="1" applyAlignment="1" applyProtection="1">
      <alignment vertical="center"/>
    </xf>
    <xf numFmtId="0" fontId="27" fillId="0" borderId="0" xfId="0" applyFont="1"/>
    <xf numFmtId="0" fontId="27" fillId="0" borderId="0" xfId="0" applyFont="1" applyFill="1" applyProtection="1"/>
    <xf numFmtId="49" fontId="27" fillId="0" borderId="0" xfId="0" applyNumberFormat="1" applyFont="1" applyFill="1" applyAlignment="1" applyProtection="1">
      <alignment horizontal="center" vertical="center"/>
    </xf>
    <xf numFmtId="0" fontId="5" fillId="0" borderId="33" xfId="0" applyFont="1" applyFill="1" applyBorder="1" applyAlignment="1" applyProtection="1">
      <alignment horizontal="left" vertical="center" indent="1"/>
      <protection hidden="1"/>
    </xf>
    <xf numFmtId="0" fontId="0" fillId="0" borderId="34" xfId="0" applyFill="1" applyBorder="1" applyAlignment="1" applyProtection="1">
      <alignment horizontal="left" vertical="center"/>
      <protection hidden="1"/>
    </xf>
    <xf numFmtId="0" fontId="13" fillId="4" borderId="2" xfId="0" applyNumberFormat="1" applyFont="1" applyFill="1" applyBorder="1" applyAlignment="1" applyProtection="1">
      <alignment horizontal="center" vertical="center"/>
    </xf>
    <xf numFmtId="0" fontId="27" fillId="0" borderId="0" xfId="0" applyFont="1" applyFill="1" applyProtection="1">
      <protection hidden="1"/>
    </xf>
    <xf numFmtId="0" fontId="28" fillId="0" borderId="0" xfId="0" applyFont="1" applyFill="1" applyProtection="1">
      <protection hidden="1"/>
    </xf>
    <xf numFmtId="0" fontId="29" fillId="0" borderId="0" xfId="0" applyNumberFormat="1" applyFont="1" applyFill="1" applyProtection="1">
      <protection hidden="1"/>
    </xf>
    <xf numFmtId="0" fontId="31" fillId="0" borderId="0" xfId="0" applyFont="1" applyFill="1" applyAlignment="1" applyProtection="1">
      <alignment vertical="center"/>
    </xf>
    <xf numFmtId="0" fontId="32" fillId="0" borderId="0" xfId="0" applyFont="1" applyFill="1" applyAlignment="1">
      <alignment horizontal="center"/>
    </xf>
    <xf numFmtId="0" fontId="0" fillId="0" borderId="8" xfId="0" applyFill="1" applyBorder="1" applyAlignment="1" applyProtection="1">
      <alignment horizontal="left" vertical="center"/>
      <protection hidden="1"/>
    </xf>
    <xf numFmtId="0" fontId="19" fillId="4" borderId="0" xfId="0" applyFont="1" applyFill="1" applyBorder="1" applyAlignment="1" applyProtection="1">
      <alignment horizontal="centerContinuous" vertical="center"/>
      <protection locked="0" hidden="1"/>
    </xf>
    <xf numFmtId="0" fontId="32" fillId="0" borderId="0" xfId="0" applyFont="1" applyAlignment="1">
      <alignment horizontal="center"/>
    </xf>
    <xf numFmtId="0" fontId="0" fillId="2" borderId="0" xfId="0" applyFill="1"/>
    <xf numFmtId="0" fontId="33" fillId="2" borderId="0" xfId="1" applyFont="1" applyFill="1"/>
    <xf numFmtId="0" fontId="1" fillId="2" borderId="0" xfId="1" applyFill="1"/>
    <xf numFmtId="0" fontId="34" fillId="2" borderId="0" xfId="1" applyFont="1" applyFill="1" applyAlignment="1"/>
    <xf numFmtId="0" fontId="35" fillId="2" borderId="0" xfId="1" applyFont="1" applyFill="1"/>
    <xf numFmtId="0" fontId="35" fillId="2" borderId="0" xfId="1" applyFont="1" applyFill="1" applyAlignment="1"/>
    <xf numFmtId="0" fontId="36" fillId="2" borderId="0" xfId="1" applyFont="1" applyFill="1"/>
    <xf numFmtId="0" fontId="1" fillId="2" borderId="0" xfId="1" applyFont="1" applyFill="1"/>
    <xf numFmtId="0" fontId="37" fillId="2" borderId="0" xfId="1" applyFont="1" applyFill="1"/>
    <xf numFmtId="0" fontId="35" fillId="2" borderId="0" xfId="0" quotePrefix="1" applyFont="1" applyFill="1"/>
    <xf numFmtId="0" fontId="35" fillId="2" borderId="0" xfId="0" applyFont="1" applyFill="1"/>
    <xf numFmtId="0" fontId="0" fillId="4" borderId="15" xfId="0" applyFill="1" applyBorder="1" applyAlignment="1" applyProtection="1">
      <alignment vertical="center"/>
      <protection locked="0" hidden="1"/>
    </xf>
    <xf numFmtId="0" fontId="0" fillId="4" borderId="16" xfId="0" applyFill="1" applyBorder="1" applyAlignment="1" applyProtection="1">
      <alignment vertical="center"/>
      <protection locked="0" hidden="1"/>
    </xf>
    <xf numFmtId="0" fontId="5" fillId="0" borderId="2" xfId="0" applyFont="1" applyFill="1" applyBorder="1" applyAlignment="1" applyProtection="1">
      <alignment horizontal="center" vertical="center"/>
      <protection locked="0" hidden="1"/>
    </xf>
    <xf numFmtId="0" fontId="6" fillId="2" borderId="0" xfId="0" applyFont="1" applyFill="1"/>
    <xf numFmtId="49" fontId="35" fillId="2" borderId="0" xfId="1" applyNumberFormat="1" applyFont="1" applyFill="1" applyAlignment="1">
      <alignment horizontal="left"/>
    </xf>
    <xf numFmtId="49" fontId="35" fillId="2" borderId="0" xfId="0" applyNumberFormat="1" applyFont="1" applyFill="1" applyAlignment="1">
      <alignment horizontal="left"/>
    </xf>
    <xf numFmtId="49" fontId="35" fillId="2" borderId="0" xfId="0" applyNumberFormat="1" applyFont="1" applyFill="1"/>
    <xf numFmtId="49" fontId="0" fillId="2" borderId="0" xfId="0" applyNumberFormat="1" applyFill="1"/>
    <xf numFmtId="49" fontId="33" fillId="2" borderId="0" xfId="1" applyNumberFormat="1" applyFont="1" applyFill="1" applyAlignment="1">
      <alignment horizontal="left"/>
    </xf>
    <xf numFmtId="0" fontId="13" fillId="3" borderId="8" xfId="0" applyFont="1" applyFill="1" applyBorder="1" applyAlignment="1" applyProtection="1">
      <alignment vertical="center"/>
    </xf>
    <xf numFmtId="0" fontId="13" fillId="3" borderId="2" xfId="0" applyFont="1" applyFill="1" applyBorder="1" applyAlignment="1" applyProtection="1">
      <alignment horizontal="left" vertical="center" indent="1"/>
    </xf>
    <xf numFmtId="0" fontId="16" fillId="3" borderId="2" xfId="0" applyFont="1" applyFill="1" applyBorder="1" applyAlignment="1" applyProtection="1">
      <alignment horizontal="center" vertical="center"/>
    </xf>
    <xf numFmtId="0" fontId="13" fillId="0" borderId="4" xfId="0" applyFont="1" applyFill="1" applyBorder="1" applyAlignment="1" applyProtection="1">
      <alignment horizontal="left" vertical="center" indent="1"/>
    </xf>
    <xf numFmtId="0" fontId="13" fillId="0" borderId="16" xfId="0" applyFont="1" applyFill="1" applyBorder="1" applyAlignment="1" applyProtection="1">
      <alignment vertical="center"/>
    </xf>
    <xf numFmtId="0" fontId="8" fillId="3" borderId="1" xfId="0" applyFont="1" applyFill="1" applyBorder="1" applyProtection="1">
      <protection hidden="1"/>
    </xf>
    <xf numFmtId="0" fontId="0" fillId="5" borderId="0" xfId="0" applyNumberFormat="1" applyFill="1" applyBorder="1" applyAlignment="1" applyProtection="1">
      <alignment horizontal="center" vertical="center"/>
    </xf>
    <xf numFmtId="2" fontId="13" fillId="0" borderId="0" xfId="0" applyNumberFormat="1" applyFont="1" applyFill="1" applyBorder="1" applyAlignment="1" applyProtection="1">
      <alignment horizontal="center" vertical="center"/>
    </xf>
    <xf numFmtId="0" fontId="0" fillId="0" borderId="0" xfId="0" applyFill="1" applyBorder="1" applyAlignment="1" applyProtection="1"/>
    <xf numFmtId="0" fontId="0" fillId="0" borderId="0" xfId="0" applyFill="1" applyAlignment="1" applyProtection="1">
      <alignment horizontal="right" vertical="center"/>
    </xf>
    <xf numFmtId="0" fontId="9" fillId="0" borderId="0" xfId="0" applyFont="1" applyFill="1" applyAlignment="1" applyProtection="1">
      <alignment horizontal="right" vertical="center"/>
    </xf>
    <xf numFmtId="0" fontId="12" fillId="0" borderId="0" xfId="0" applyFont="1" applyFill="1" applyAlignment="1" applyProtection="1">
      <alignment horizontal="right" vertical="center"/>
    </xf>
    <xf numFmtId="0" fontId="6" fillId="2" borderId="0" xfId="1" applyFont="1" applyFill="1"/>
    <xf numFmtId="49" fontId="6" fillId="2" borderId="0" xfId="0" applyNumberFormat="1" applyFont="1" applyFill="1"/>
    <xf numFmtId="164" fontId="13" fillId="4" borderId="2" xfId="0" applyNumberFormat="1" applyFont="1" applyFill="1" applyBorder="1" applyAlignment="1" applyProtection="1">
      <alignment horizontal="center" vertical="center"/>
    </xf>
    <xf numFmtId="2" fontId="32" fillId="0" borderId="0"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protection locked="0" hidden="1"/>
    </xf>
    <xf numFmtId="0" fontId="19" fillId="4" borderId="1" xfId="0" applyNumberFormat="1" applyFont="1" applyFill="1" applyBorder="1" applyAlignment="1" applyProtection="1">
      <alignment horizontal="centerContinuous" vertical="center"/>
      <protection locked="0" hidden="1"/>
    </xf>
    <xf numFmtId="0" fontId="3" fillId="0" borderId="16" xfId="0" applyFont="1" applyFill="1" applyBorder="1" applyAlignment="1" applyProtection="1">
      <alignment horizontal="right" vertical="center"/>
      <protection hidden="1"/>
    </xf>
    <xf numFmtId="1" fontId="13" fillId="4" borderId="2" xfId="0" applyNumberFormat="1" applyFont="1" applyFill="1" applyBorder="1" applyAlignment="1" applyProtection="1">
      <alignment horizontal="center" vertical="center"/>
    </xf>
    <xf numFmtId="0" fontId="0" fillId="0" borderId="15" xfId="0" applyFill="1" applyBorder="1" applyAlignment="1" applyProtection="1">
      <alignment vertical="center"/>
      <protection locked="0" hidden="1"/>
    </xf>
    <xf numFmtId="0" fontId="0" fillId="0" borderId="16" xfId="0" applyFill="1" applyBorder="1" applyAlignment="1" applyProtection="1">
      <alignment vertical="center"/>
      <protection locked="0" hidden="1"/>
    </xf>
    <xf numFmtId="0" fontId="2" fillId="6" borderId="2" xfId="0" applyNumberFormat="1" applyFont="1" applyFill="1" applyBorder="1" applyAlignment="1" applyProtection="1">
      <alignment horizontal="center" vertical="center"/>
    </xf>
    <xf numFmtId="0" fontId="38" fillId="2" borderId="0" xfId="1" applyFont="1" applyFill="1" applyAlignment="1">
      <alignment horizontal="center"/>
    </xf>
    <xf numFmtId="0" fontId="38" fillId="2" borderId="0" xfId="1" applyFont="1" applyFill="1" applyAlignment="1">
      <alignment horizontal="left"/>
    </xf>
    <xf numFmtId="0" fontId="12" fillId="0" borderId="2" xfId="0" applyFont="1" applyFill="1" applyBorder="1" applyAlignment="1">
      <alignment horizontal="centerContinuous" vertical="center"/>
    </xf>
    <xf numFmtId="0" fontId="12" fillId="0" borderId="2" xfId="0" applyFont="1" applyFill="1" applyBorder="1" applyAlignment="1">
      <alignment horizontal="center" vertical="center"/>
    </xf>
    <xf numFmtId="0" fontId="6" fillId="0" borderId="5" xfId="0" applyFont="1" applyFill="1" applyBorder="1" applyAlignment="1" applyProtection="1">
      <alignment horizontal="left" vertical="center" indent="1"/>
      <protection hidden="1"/>
    </xf>
    <xf numFmtId="0" fontId="34" fillId="2" borderId="0" xfId="1" applyFont="1" applyFill="1" applyAlignment="1">
      <alignment horizontal="centerContinuous"/>
    </xf>
    <xf numFmtId="0" fontId="0" fillId="2" borderId="0" xfId="0" applyFill="1" applyAlignment="1">
      <alignment horizontal="centerContinuous"/>
    </xf>
    <xf numFmtId="0" fontId="38" fillId="2" borderId="0" xfId="1" applyFont="1" applyFill="1" applyAlignment="1">
      <alignment horizontal="centerContinuous"/>
    </xf>
    <xf numFmtId="0" fontId="2" fillId="7" borderId="27" xfId="2" applyNumberFormat="1" applyFont="1" applyFill="1" applyBorder="1" applyAlignment="1">
      <alignment horizontal="center"/>
    </xf>
    <xf numFmtId="49" fontId="2" fillId="8" borderId="28" xfId="2" applyNumberFormat="1" applyFont="1" applyFill="1" applyBorder="1" applyAlignment="1">
      <alignment horizontal="center"/>
    </xf>
    <xf numFmtId="49" fontId="2" fillId="8" borderId="31" xfId="2" applyNumberFormat="1" applyFont="1" applyFill="1" applyBorder="1" applyAlignment="1">
      <alignment horizontal="center"/>
    </xf>
    <xf numFmtId="0" fontId="1" fillId="0" borderId="0" xfId="3" applyNumberFormat="1" applyFont="1" applyFill="1" applyBorder="1" applyAlignment="1"/>
    <xf numFmtId="0" fontId="1" fillId="7" borderId="38" xfId="2" applyNumberFormat="1" applyFont="1" applyFill="1" applyBorder="1" applyAlignment="1"/>
    <xf numFmtId="49" fontId="1" fillId="8" borderId="8" xfId="2" applyNumberFormat="1" applyFont="1" applyFill="1" applyBorder="1" applyAlignment="1"/>
    <xf numFmtId="49" fontId="1" fillId="8" borderId="18" xfId="2" applyNumberFormat="1" applyFont="1" applyFill="1" applyBorder="1" applyAlignment="1"/>
    <xf numFmtId="0" fontId="1" fillId="7" borderId="20" xfId="2" applyNumberFormat="1" applyFont="1" applyFill="1" applyBorder="1" applyAlignment="1"/>
    <xf numFmtId="49" fontId="1" fillId="8" borderId="1" xfId="2" applyNumberFormat="1" applyFont="1" applyFill="1" applyBorder="1" applyAlignment="1"/>
    <xf numFmtId="0" fontId="1" fillId="7" borderId="39" xfId="2" applyNumberFormat="1" applyFont="1" applyFill="1" applyBorder="1" applyAlignment="1"/>
    <xf numFmtId="49" fontId="1" fillId="8" borderId="40" xfId="2" applyNumberFormat="1" applyFont="1" applyFill="1" applyBorder="1" applyAlignment="1"/>
    <xf numFmtId="49" fontId="1" fillId="8" borderId="41" xfId="2" applyNumberFormat="1" applyFont="1" applyFill="1" applyBorder="1" applyAlignment="1"/>
    <xf numFmtId="49" fontId="1" fillId="0" borderId="0" xfId="3" applyNumberFormat="1" applyFont="1" applyFill="1" applyBorder="1" applyAlignment="1"/>
    <xf numFmtId="0" fontId="1" fillId="7" borderId="8" xfId="2" applyNumberFormat="1" applyFont="1" applyFill="1" applyBorder="1" applyAlignment="1"/>
    <xf numFmtId="14" fontId="1" fillId="0" borderId="0" xfId="3" applyNumberFormat="1" applyFont="1" applyFill="1" applyBorder="1" applyAlignment="1"/>
    <xf numFmtId="49" fontId="1" fillId="8" borderId="21" xfId="2" applyNumberFormat="1" applyFont="1" applyFill="1" applyBorder="1" applyAlignment="1"/>
    <xf numFmtId="0" fontId="0" fillId="0" borderId="0" xfId="0" applyProtection="1">
      <protection locked="0" hidden="1"/>
    </xf>
    <xf numFmtId="0" fontId="2" fillId="9" borderId="38" xfId="2" applyNumberFormat="1" applyFont="1" applyFill="1" applyBorder="1" applyAlignment="1">
      <alignment horizontal="center"/>
    </xf>
    <xf numFmtId="0" fontId="2" fillId="9" borderId="8" xfId="2" applyNumberFormat="1" applyFont="1" applyFill="1" applyBorder="1" applyAlignment="1">
      <alignment horizontal="center"/>
    </xf>
    <xf numFmtId="0" fontId="2" fillId="9" borderId="18" xfId="2" applyNumberFormat="1" applyFont="1" applyFill="1" applyBorder="1" applyAlignment="1">
      <alignment horizontal="center"/>
    </xf>
    <xf numFmtId="0" fontId="2" fillId="9" borderId="42" xfId="2" applyNumberFormat="1" applyFont="1" applyFill="1" applyBorder="1" applyAlignment="1">
      <alignment horizontal="center"/>
    </xf>
    <xf numFmtId="0" fontId="2" fillId="9" borderId="22" xfId="2" applyNumberFormat="1" applyFont="1" applyFill="1" applyBorder="1" applyAlignment="1">
      <alignment horizontal="center"/>
    </xf>
    <xf numFmtId="0" fontId="2" fillId="9" borderId="14" xfId="2" applyNumberFormat="1" applyFont="1" applyFill="1" applyBorder="1" applyAlignment="1">
      <alignment horizontal="center"/>
    </xf>
    <xf numFmtId="0" fontId="0" fillId="4" borderId="3" xfId="0" applyFill="1" applyBorder="1" applyAlignment="1" applyProtection="1">
      <alignment vertical="top" wrapText="1"/>
      <protection locked="0" hidden="1"/>
    </xf>
    <xf numFmtId="164" fontId="6" fillId="4" borderId="5" xfId="0" applyNumberFormat="1" applyFont="1" applyFill="1" applyBorder="1" applyAlignment="1" applyProtection="1">
      <alignment horizontal="center" vertical="center"/>
      <protection locked="0" hidden="1"/>
    </xf>
    <xf numFmtId="164" fontId="0" fillId="4" borderId="4" xfId="0" applyNumberFormat="1" applyFill="1" applyBorder="1" applyAlignment="1" applyProtection="1">
      <alignment horizontal="center" vertical="center"/>
      <protection locked="0" hidden="1"/>
    </xf>
    <xf numFmtId="0" fontId="6" fillId="4" borderId="5" xfId="0" applyNumberFormat="1" applyFont="1" applyFill="1" applyBorder="1" applyAlignment="1" applyProtection="1">
      <alignment horizontal="center" vertical="center"/>
      <protection locked="0" hidden="1"/>
    </xf>
    <xf numFmtId="0" fontId="0" fillId="4" borderId="4" xfId="0" applyNumberFormat="1" applyFill="1" applyBorder="1" applyAlignment="1" applyProtection="1">
      <alignment horizontal="center" vertical="center"/>
      <protection locked="0" hidden="1"/>
    </xf>
    <xf numFmtId="0" fontId="0" fillId="4" borderId="8" xfId="0" applyFill="1" applyBorder="1" applyAlignment="1" applyProtection="1">
      <alignment vertical="top" wrapText="1"/>
      <protection locked="0" hidden="1"/>
    </xf>
    <xf numFmtId="49" fontId="24" fillId="4" borderId="12" xfId="0" applyNumberFormat="1" applyFont="1" applyFill="1" applyBorder="1" applyAlignment="1" applyProtection="1">
      <alignment horizontal="center" vertical="center"/>
      <protection locked="0" hidden="1"/>
    </xf>
    <xf numFmtId="49" fontId="24" fillId="4" borderId="13" xfId="0" applyNumberFormat="1" applyFont="1" applyFill="1" applyBorder="1" applyAlignment="1" applyProtection="1">
      <alignment horizontal="center" vertical="center"/>
      <protection locked="0" hidden="1"/>
    </xf>
    <xf numFmtId="0" fontId="30" fillId="0" borderId="5" xfId="0" applyFont="1" applyFill="1" applyBorder="1" applyAlignment="1" applyProtection="1">
      <alignment horizontal="left" vertical="center"/>
      <protection locked="0"/>
    </xf>
    <xf numFmtId="0" fontId="30" fillId="0" borderId="4" xfId="0" applyFont="1" applyFill="1" applyBorder="1" applyAlignment="1" applyProtection="1">
      <alignment horizontal="left" vertical="center"/>
      <protection locked="0"/>
    </xf>
    <xf numFmtId="0" fontId="0" fillId="0" borderId="6" xfId="0" applyFill="1" applyBorder="1" applyAlignment="1" applyProtection="1">
      <alignment vertical="center"/>
      <protection hidden="1"/>
    </xf>
    <xf numFmtId="0" fontId="0" fillId="0" borderId="16" xfId="0" applyBorder="1" applyAlignment="1">
      <alignment vertical="center"/>
    </xf>
    <xf numFmtId="0" fontId="14" fillId="0" borderId="7" xfId="0" applyFont="1" applyFill="1" applyBorder="1" applyAlignment="1" applyProtection="1">
      <alignment vertical="center"/>
      <protection hidden="1"/>
    </xf>
    <xf numFmtId="0" fontId="0" fillId="0" borderId="24" xfId="0" applyBorder="1" applyAlignment="1">
      <alignment vertical="center"/>
    </xf>
    <xf numFmtId="0" fontId="0" fillId="0" borderId="3" xfId="0" applyFill="1" applyBorder="1" applyAlignment="1" applyProtection="1">
      <alignment vertical="top" wrapText="1"/>
      <protection hidden="1"/>
    </xf>
    <xf numFmtId="0" fontId="0" fillId="0" borderId="3" xfId="0" applyBorder="1" applyAlignment="1">
      <alignment wrapText="1"/>
    </xf>
    <xf numFmtId="0" fontId="6" fillId="4" borderId="4" xfId="0" applyNumberFormat="1" applyFont="1" applyFill="1" applyBorder="1" applyAlignment="1" applyProtection="1">
      <alignment horizontal="center" vertical="center"/>
      <protection locked="0" hidden="1"/>
    </xf>
    <xf numFmtId="0" fontId="0" fillId="4" borderId="15" xfId="0" applyFill="1" applyBorder="1" applyAlignment="1" applyProtection="1">
      <alignment vertical="center"/>
      <protection locked="0" hidden="1"/>
    </xf>
    <xf numFmtId="0" fontId="0" fillId="4" borderId="16" xfId="0" applyFill="1" applyBorder="1" applyAlignment="1" applyProtection="1">
      <alignment vertical="center"/>
      <protection locked="0" hidden="1"/>
    </xf>
    <xf numFmtId="0" fontId="0" fillId="4" borderId="37" xfId="0" applyFill="1" applyBorder="1" applyAlignment="1" applyProtection="1">
      <alignment vertical="center"/>
      <protection locked="0" hidden="1"/>
    </xf>
    <xf numFmtId="0" fontId="0" fillId="4" borderId="24" xfId="0" applyFill="1" applyBorder="1" applyAlignment="1" applyProtection="1">
      <alignment vertical="center"/>
      <protection locked="0" hidden="1"/>
    </xf>
    <xf numFmtId="0" fontId="0" fillId="0" borderId="24" xfId="0" applyBorder="1" applyAlignment="1" applyProtection="1">
      <alignment vertical="center"/>
      <protection locked="0" hidden="1"/>
    </xf>
    <xf numFmtId="0" fontId="6" fillId="4" borderId="29" xfId="0" applyNumberFormat="1" applyFont="1" applyFill="1" applyBorder="1" applyAlignment="1" applyProtection="1">
      <alignment horizontal="center" vertical="center"/>
      <protection locked="0" hidden="1"/>
    </xf>
    <xf numFmtId="0" fontId="6" fillId="4" borderId="30" xfId="0" applyNumberFormat="1" applyFont="1" applyFill="1" applyBorder="1" applyAlignment="1" applyProtection="1">
      <alignment horizontal="center" vertical="center"/>
      <protection locked="0" hidden="1"/>
    </xf>
    <xf numFmtId="0" fontId="6" fillId="4" borderId="33" xfId="0" applyNumberFormat="1" applyFont="1" applyFill="1" applyBorder="1" applyAlignment="1" applyProtection="1">
      <alignment horizontal="center" vertical="center"/>
      <protection locked="0" hidden="1"/>
    </xf>
    <xf numFmtId="0" fontId="0" fillId="4" borderId="34" xfId="0" applyNumberFormat="1" applyFill="1" applyBorder="1" applyAlignment="1" applyProtection="1">
      <alignment horizontal="center" vertical="center"/>
      <protection locked="0" hidden="1"/>
    </xf>
    <xf numFmtId="0" fontId="6" fillId="4" borderId="7" xfId="0" applyNumberFormat="1" applyFont="1" applyFill="1" applyBorder="1" applyAlignment="1" applyProtection="1">
      <alignment horizontal="center" vertical="center"/>
      <protection locked="0" hidden="1"/>
    </xf>
    <xf numFmtId="0" fontId="0" fillId="4" borderId="24" xfId="0" applyNumberFormat="1" applyFill="1" applyBorder="1" applyAlignment="1" applyProtection="1">
      <alignment horizontal="center" vertical="center"/>
      <protection locked="0" hidden="1"/>
    </xf>
    <xf numFmtId="0" fontId="6" fillId="4" borderId="35" xfId="0" applyNumberFormat="1" applyFont="1" applyFill="1" applyBorder="1" applyAlignment="1" applyProtection="1">
      <alignment horizontal="center" vertical="center"/>
      <protection locked="0" hidden="1"/>
    </xf>
    <xf numFmtId="0" fontId="0" fillId="4" borderId="36" xfId="0" applyNumberFormat="1" applyFill="1" applyBorder="1" applyAlignment="1" applyProtection="1">
      <alignment horizontal="center" vertical="center"/>
      <protection locked="0" hidden="1"/>
    </xf>
    <xf numFmtId="49" fontId="6" fillId="4" borderId="12" xfId="0" applyNumberFormat="1" applyFont="1" applyFill="1" applyBorder="1" applyAlignment="1" applyProtection="1">
      <alignment horizontal="center" vertical="center"/>
      <protection locked="0" hidden="1"/>
    </xf>
    <xf numFmtId="49" fontId="6" fillId="4" borderId="13" xfId="0" applyNumberFormat="1" applyFont="1" applyFill="1" applyBorder="1" applyAlignment="1" applyProtection="1">
      <alignment horizontal="center" vertical="center"/>
      <protection locked="0" hidden="1"/>
    </xf>
    <xf numFmtId="0" fontId="1" fillId="4" borderId="37" xfId="0" applyNumberFormat="1" applyFont="1" applyFill="1" applyBorder="1" applyAlignment="1" applyProtection="1">
      <alignment vertical="center"/>
      <protection locked="0" hidden="1"/>
    </xf>
    <xf numFmtId="0" fontId="0" fillId="4" borderId="24" xfId="0" applyNumberFormat="1" applyFill="1" applyBorder="1" applyAlignment="1" applyProtection="1">
      <alignment vertical="center"/>
      <protection locked="0" hidden="1"/>
    </xf>
    <xf numFmtId="0" fontId="0" fillId="4" borderId="37" xfId="0" applyNumberFormat="1" applyFill="1" applyBorder="1" applyAlignment="1" applyProtection="1">
      <alignment vertical="center"/>
      <protection locked="0" hidden="1"/>
    </xf>
    <xf numFmtId="0" fontId="0" fillId="4" borderId="5" xfId="0" applyNumberFormat="1" applyFill="1" applyBorder="1" applyAlignment="1"/>
    <xf numFmtId="0" fontId="0" fillId="4" borderId="8" xfId="0" applyNumberFormat="1" applyFill="1" applyBorder="1" applyAlignment="1"/>
    <xf numFmtId="0" fontId="0" fillId="4" borderId="4" xfId="0" applyNumberFormat="1" applyFill="1" applyBorder="1" applyAlignment="1"/>
    <xf numFmtId="1" fontId="13" fillId="4" borderId="5" xfId="0" applyNumberFormat="1" applyFont="1" applyFill="1" applyBorder="1" applyAlignment="1" applyProtection="1">
      <alignment horizontal="center" vertical="center"/>
    </xf>
    <xf numFmtId="1" fontId="0" fillId="4" borderId="4" xfId="0" applyNumberFormat="1" applyFill="1" applyBorder="1" applyAlignment="1" applyProtection="1">
      <alignment horizontal="center" vertical="center"/>
    </xf>
    <xf numFmtId="0" fontId="12" fillId="0" borderId="0" xfId="0" applyFont="1" applyFill="1" applyAlignment="1" applyProtection="1">
      <alignment horizontal="right"/>
    </xf>
    <xf numFmtId="0" fontId="12" fillId="0" borderId="0" xfId="0" applyFont="1" applyAlignment="1" applyProtection="1">
      <alignment horizontal="right"/>
    </xf>
    <xf numFmtId="0" fontId="18" fillId="0" borderId="5" xfId="0" applyFont="1" applyBorder="1" applyAlignment="1" applyProtection="1">
      <alignment horizontal="center" vertical="center"/>
    </xf>
    <xf numFmtId="0" fontId="0" fillId="0" borderId="4" xfId="0" applyBorder="1" applyAlignment="1" applyProtection="1"/>
    <xf numFmtId="2" fontId="13" fillId="4" borderId="5" xfId="0" applyNumberFormat="1" applyFont="1" applyFill="1" applyBorder="1" applyAlignment="1" applyProtection="1">
      <alignment horizontal="center" vertical="center"/>
    </xf>
    <xf numFmtId="2" fontId="0" fillId="0" borderId="4" xfId="0" applyNumberFormat="1" applyBorder="1" applyAlignment="1" applyProtection="1"/>
    <xf numFmtId="0" fontId="13" fillId="2" borderId="5"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14" fillId="0" borderId="5" xfId="0" applyFont="1" applyBorder="1" applyAlignment="1" applyProtection="1">
      <alignment horizontal="center" vertical="center"/>
    </xf>
    <xf numFmtId="0" fontId="13" fillId="0" borderId="5" xfId="0" applyFont="1" applyFill="1" applyBorder="1" applyAlignment="1" applyProtection="1">
      <alignment horizontal="center" vertical="center"/>
    </xf>
    <xf numFmtId="0" fontId="0" fillId="0" borderId="4" xfId="0" applyFill="1" applyBorder="1" applyAlignment="1" applyProtection="1">
      <alignment horizontal="center" vertical="center"/>
    </xf>
    <xf numFmtId="2" fontId="13" fillId="4" borderId="4" xfId="0" applyNumberFormat="1" applyFont="1" applyFill="1" applyBorder="1" applyAlignment="1" applyProtection="1">
      <alignment horizontal="center" vertical="center"/>
    </xf>
    <xf numFmtId="0" fontId="12" fillId="0" borderId="16" xfId="0" applyFont="1" applyFill="1" applyBorder="1" applyAlignment="1" applyProtection="1">
      <alignment horizontal="right"/>
    </xf>
    <xf numFmtId="1" fontId="13" fillId="4" borderId="4" xfId="0" applyNumberFormat="1"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2" fillId="0" borderId="0" xfId="0" applyFont="1" applyFill="1" applyAlignment="1">
      <alignment horizontal="right"/>
    </xf>
    <xf numFmtId="0" fontId="12" fillId="0" borderId="0" xfId="0" applyFont="1" applyAlignment="1">
      <alignment horizontal="right"/>
    </xf>
    <xf numFmtId="0" fontId="13" fillId="0" borderId="5" xfId="0" applyFont="1" applyFill="1" applyBorder="1" applyAlignment="1">
      <alignment horizontal="center" vertical="center"/>
    </xf>
    <xf numFmtId="0" fontId="0" fillId="0" borderId="4" xfId="0" applyFill="1" applyBorder="1" applyAlignment="1">
      <alignment horizontal="center" vertical="center"/>
    </xf>
  </cellXfs>
  <cellStyles count="4">
    <cellStyle name="Standard" xfId="0" builtinId="0"/>
    <cellStyle name="Standard 2" xfId="3" xr:uid="{00000000-0005-0000-0000-000001000000}"/>
    <cellStyle name="Standard 2 2" xfId="2" xr:uid="{00000000-0005-0000-0000-000002000000}"/>
    <cellStyle name="Standard_Start" xfId="1" xr:uid="{00000000-0005-0000-0000-000003000000}"/>
  </cellStyles>
  <dxfs count="25">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Drop" dropStyle="combo" dx="22" fmlaLink="Tabelle1!$A$10" fmlaRange="Tabelle1!$A$2:$A$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247650</xdr:colOff>
      <xdr:row>4</xdr:row>
      <xdr:rowOff>152400</xdr:rowOff>
    </xdr:from>
    <xdr:to>
      <xdr:col>6</xdr:col>
      <xdr:colOff>209550</xdr:colOff>
      <xdr:row>9</xdr:row>
      <xdr:rowOff>47625</xdr:rowOff>
    </xdr:to>
    <xdr:pic>
      <xdr:nvPicPr>
        <xdr:cNvPr id="8202" name="Picture 3">
          <a:extLst>
            <a:ext uri="{FF2B5EF4-FFF2-40B4-BE49-F238E27FC236}">
              <a16:creationId xmlns:a16="http://schemas.microsoft.com/office/drawing/2014/main" id="{00000000-0008-0000-0100-00000A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9775" y="1762125"/>
          <a:ext cx="18764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0</xdr:row>
          <xdr:rowOff>581025</xdr:rowOff>
        </xdr:from>
        <xdr:to>
          <xdr:col>3</xdr:col>
          <xdr:colOff>390525</xdr:colOff>
          <xdr:row>3</xdr:row>
          <xdr:rowOff>180975</xdr:rowOff>
        </xdr:to>
        <xdr:sp macro="" textlink="">
          <xdr:nvSpPr>
            <xdr:cNvPr id="8196" name="Object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438150</xdr:colOff>
      <xdr:row>0</xdr:row>
      <xdr:rowOff>28575</xdr:rowOff>
    </xdr:from>
    <xdr:to>
      <xdr:col>8</xdr:col>
      <xdr:colOff>352425</xdr:colOff>
      <xdr:row>1</xdr:row>
      <xdr:rowOff>190500</xdr:rowOff>
    </xdr:to>
    <xdr:pic>
      <xdr:nvPicPr>
        <xdr:cNvPr id="1121" name="Picture 1">
          <a:extLst>
            <a:ext uri="{FF2B5EF4-FFF2-40B4-BE49-F238E27FC236}">
              <a16:creationId xmlns:a16="http://schemas.microsoft.com/office/drawing/2014/main" id="{00000000-0008-0000-0200-00006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3550"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4</xdr:col>
          <xdr:colOff>9525</xdr:colOff>
          <xdr:row>12</xdr:row>
          <xdr:rowOff>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2056" name="Picture 1">
          <a:extLst>
            <a:ext uri="{FF2B5EF4-FFF2-40B4-BE49-F238E27FC236}">
              <a16:creationId xmlns:a16="http://schemas.microsoft.com/office/drawing/2014/main" id="{00000000-0008-0000-0300-000008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4103" name="Picture 1">
          <a:extLst>
            <a:ext uri="{FF2B5EF4-FFF2-40B4-BE49-F238E27FC236}">
              <a16:creationId xmlns:a16="http://schemas.microsoft.com/office/drawing/2014/main" id="{00000000-0008-0000-0400-000007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9226" name="Picture 4">
          <a:extLst>
            <a:ext uri="{FF2B5EF4-FFF2-40B4-BE49-F238E27FC236}">
              <a16:creationId xmlns:a16="http://schemas.microsoft.com/office/drawing/2014/main" id="{00000000-0008-0000-0500-00000A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6155" name="Picture 1">
          <a:extLst>
            <a:ext uri="{FF2B5EF4-FFF2-40B4-BE49-F238E27FC236}">
              <a16:creationId xmlns:a16="http://schemas.microsoft.com/office/drawing/2014/main" id="{00000000-0008-0000-0600-00000B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5130" name="Picture 1">
          <a:extLst>
            <a:ext uri="{FF2B5EF4-FFF2-40B4-BE49-F238E27FC236}">
              <a16:creationId xmlns:a16="http://schemas.microsoft.com/office/drawing/2014/main" id="{00000000-0008-0000-0700-00000A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52"/>
  <sheetViews>
    <sheetView topLeftCell="A10" workbookViewId="0">
      <selection activeCell="B41" sqref="B41"/>
    </sheetView>
  </sheetViews>
  <sheetFormatPr baseColWidth="10" defaultRowHeight="12.75"/>
  <cols>
    <col min="1" max="1" width="42.85546875" style="293" customWidth="1"/>
    <col min="2" max="2" width="21.42578125" style="302" customWidth="1"/>
    <col min="3" max="3" width="42.85546875" style="293" customWidth="1"/>
    <col min="4" max="4" width="21.42578125" style="302" customWidth="1"/>
    <col min="5" max="16384" width="11.42578125" style="293"/>
  </cols>
  <sheetData>
    <row r="1" spans="1:4" ht="13.5" thickBot="1">
      <c r="A1" s="290" t="s">
        <v>230</v>
      </c>
      <c r="B1" s="291" t="s">
        <v>231</v>
      </c>
      <c r="C1" s="290" t="str">
        <f>A1</f>
        <v>Variable in der INI</v>
      </c>
      <c r="D1" s="292" t="str">
        <f>B1</f>
        <v>Wert in der INI</v>
      </c>
    </row>
    <row r="2" spans="1:4">
      <c r="A2" s="310" t="s">
        <v>240</v>
      </c>
      <c r="B2" s="311"/>
      <c r="C2" s="311"/>
      <c r="D2" s="312"/>
    </row>
    <row r="3" spans="1:4">
      <c r="A3" s="294" t="s">
        <v>241</v>
      </c>
      <c r="B3" s="295"/>
      <c r="C3" s="294"/>
      <c r="D3" s="296"/>
    </row>
    <row r="4" spans="1:4">
      <c r="A4" s="307" t="s">
        <v>242</v>
      </c>
      <c r="B4" s="308"/>
      <c r="C4" s="308"/>
      <c r="D4" s="309"/>
    </row>
    <row r="5" spans="1:4">
      <c r="A5" s="294" t="s">
        <v>243</v>
      </c>
      <c r="B5" s="295"/>
      <c r="C5" s="294"/>
      <c r="D5" s="296"/>
    </row>
    <row r="6" spans="1:4">
      <c r="A6" s="307" t="s">
        <v>244</v>
      </c>
      <c r="B6" s="308"/>
      <c r="C6" s="308"/>
      <c r="D6" s="309"/>
    </row>
    <row r="7" spans="1:4">
      <c r="A7" s="294" t="s">
        <v>245</v>
      </c>
      <c r="B7" s="296"/>
      <c r="C7" s="303" t="s">
        <v>246</v>
      </c>
      <c r="D7" s="296"/>
    </row>
    <row r="8" spans="1:4">
      <c r="A8" s="294" t="s">
        <v>247</v>
      </c>
      <c r="B8" s="296"/>
      <c r="C8" s="303" t="s">
        <v>248</v>
      </c>
      <c r="D8" s="296"/>
    </row>
    <row r="9" spans="1:4">
      <c r="A9" s="294" t="s">
        <v>249</v>
      </c>
      <c r="B9" s="296"/>
      <c r="C9" s="303" t="s">
        <v>250</v>
      </c>
      <c r="D9" s="296"/>
    </row>
    <row r="10" spans="1:4">
      <c r="A10" s="294" t="s">
        <v>251</v>
      </c>
      <c r="B10" s="296"/>
      <c r="C10" s="303" t="s">
        <v>252</v>
      </c>
      <c r="D10" s="296"/>
    </row>
    <row r="11" spans="1:4">
      <c r="A11" s="294" t="s">
        <v>253</v>
      </c>
      <c r="B11" s="296"/>
      <c r="C11" s="303" t="s">
        <v>254</v>
      </c>
      <c r="D11" s="296"/>
    </row>
    <row r="12" spans="1:4">
      <c r="A12" s="294" t="s">
        <v>255</v>
      </c>
      <c r="B12" s="296"/>
      <c r="C12" s="303" t="s">
        <v>256</v>
      </c>
      <c r="D12" s="296"/>
    </row>
    <row r="13" spans="1:4">
      <c r="A13" s="294" t="s">
        <v>257</v>
      </c>
      <c r="B13" s="296"/>
      <c r="C13" s="303" t="s">
        <v>258</v>
      </c>
      <c r="D13" s="296"/>
    </row>
    <row r="14" spans="1:4">
      <c r="A14" s="294" t="s">
        <v>259</v>
      </c>
      <c r="B14" s="296"/>
      <c r="C14" s="303" t="s">
        <v>260</v>
      </c>
      <c r="D14" s="296"/>
    </row>
    <row r="15" spans="1:4">
      <c r="A15" s="294" t="s">
        <v>261</v>
      </c>
      <c r="B15" s="296"/>
      <c r="C15" s="303" t="s">
        <v>262</v>
      </c>
      <c r="D15" s="296"/>
    </row>
    <row r="16" spans="1:4">
      <c r="A16" s="294" t="s">
        <v>263</v>
      </c>
      <c r="B16" s="296"/>
      <c r="C16" s="303" t="s">
        <v>264</v>
      </c>
      <c r="D16" s="296"/>
    </row>
    <row r="17" spans="1:6">
      <c r="A17" s="294" t="s">
        <v>265</v>
      </c>
      <c r="B17" s="296"/>
      <c r="C17" s="303" t="s">
        <v>266</v>
      </c>
      <c r="D17" s="296"/>
    </row>
    <row r="18" spans="1:6">
      <c r="A18" s="294" t="s">
        <v>267</v>
      </c>
      <c r="B18" s="296"/>
      <c r="C18" s="294" t="s">
        <v>268</v>
      </c>
      <c r="D18" s="296"/>
    </row>
    <row r="19" spans="1:6">
      <c r="A19" s="294" t="s">
        <v>269</v>
      </c>
      <c r="B19" s="296"/>
      <c r="C19" s="294" t="s">
        <v>270</v>
      </c>
      <c r="D19" s="296"/>
    </row>
    <row r="20" spans="1:6">
      <c r="A20" s="294" t="s">
        <v>271</v>
      </c>
      <c r="B20" s="296"/>
      <c r="C20" s="294" t="s">
        <v>272</v>
      </c>
      <c r="D20" s="296"/>
    </row>
    <row r="21" spans="1:6">
      <c r="A21" s="307" t="s">
        <v>273</v>
      </c>
      <c r="B21" s="308"/>
      <c r="C21" s="308"/>
      <c r="D21" s="309"/>
    </row>
    <row r="22" spans="1:6">
      <c r="A22" s="294" t="s">
        <v>274</v>
      </c>
      <c r="B22" s="295"/>
      <c r="C22" s="294"/>
      <c r="D22" s="296"/>
    </row>
    <row r="23" spans="1:6">
      <c r="A23" s="294" t="s">
        <v>275</v>
      </c>
      <c r="B23" s="295"/>
      <c r="C23" s="294"/>
      <c r="D23" s="296"/>
    </row>
    <row r="24" spans="1:6">
      <c r="A24" s="294" t="s">
        <v>276</v>
      </c>
      <c r="B24" s="295"/>
      <c r="C24" s="294"/>
      <c r="D24" s="296"/>
      <c r="F24" s="304"/>
    </row>
    <row r="25" spans="1:6">
      <c r="A25" s="307" t="s">
        <v>277</v>
      </c>
      <c r="B25" s="308"/>
      <c r="C25" s="308"/>
      <c r="D25" s="309"/>
    </row>
    <row r="26" spans="1:6">
      <c r="A26" s="294" t="s">
        <v>278</v>
      </c>
      <c r="B26" s="296"/>
      <c r="C26" s="294"/>
      <c r="D26" s="296"/>
    </row>
    <row r="27" spans="1:6">
      <c r="A27" s="294" t="s">
        <v>279</v>
      </c>
      <c r="B27" s="296"/>
      <c r="C27" s="294"/>
      <c r="D27" s="296"/>
    </row>
    <row r="28" spans="1:6">
      <c r="A28" s="294" t="s">
        <v>280</v>
      </c>
      <c r="B28" s="296"/>
      <c r="C28" s="294"/>
      <c r="D28" s="296"/>
    </row>
    <row r="29" spans="1:6">
      <c r="A29" s="307" t="s">
        <v>281</v>
      </c>
      <c r="B29" s="308"/>
      <c r="C29" s="308"/>
      <c r="D29" s="309"/>
    </row>
    <row r="30" spans="1:6">
      <c r="A30" s="294" t="s">
        <v>282</v>
      </c>
      <c r="B30" s="295"/>
      <c r="C30" s="294"/>
      <c r="D30" s="296"/>
    </row>
    <row r="31" spans="1:6">
      <c r="A31" s="294" t="s">
        <v>283</v>
      </c>
      <c r="B31" s="295"/>
      <c r="C31" s="294"/>
      <c r="D31" s="296"/>
    </row>
    <row r="32" spans="1:6">
      <c r="A32" s="294" t="s">
        <v>284</v>
      </c>
      <c r="B32" s="295"/>
      <c r="C32" s="294"/>
      <c r="D32" s="296"/>
    </row>
    <row r="33" spans="1:4">
      <c r="A33" s="294" t="s">
        <v>285</v>
      </c>
      <c r="B33" s="295"/>
      <c r="C33" s="294"/>
      <c r="D33" s="296"/>
    </row>
    <row r="34" spans="1:4">
      <c r="A34" s="294" t="s">
        <v>235</v>
      </c>
      <c r="B34" s="295" t="s">
        <v>232</v>
      </c>
      <c r="C34" s="294"/>
      <c r="D34" s="296"/>
    </row>
    <row r="35" spans="1:4">
      <c r="A35" s="294" t="s">
        <v>286</v>
      </c>
      <c r="B35" s="295"/>
      <c r="C35" s="294"/>
      <c r="D35" s="296"/>
    </row>
    <row r="36" spans="1:4">
      <c r="A36" s="294" t="s">
        <v>287</v>
      </c>
      <c r="B36" s="295"/>
      <c r="C36" s="294"/>
      <c r="D36" s="296"/>
    </row>
    <row r="37" spans="1:4">
      <c r="A37" s="294" t="s">
        <v>288</v>
      </c>
      <c r="B37" s="295"/>
      <c r="C37" s="294"/>
      <c r="D37" s="296"/>
    </row>
    <row r="38" spans="1:4">
      <c r="A38" s="294" t="s">
        <v>289</v>
      </c>
      <c r="B38" s="295"/>
      <c r="C38" s="294"/>
      <c r="D38" s="296"/>
    </row>
    <row r="39" spans="1:4">
      <c r="A39" s="294" t="s">
        <v>236</v>
      </c>
      <c r="B39" s="295" t="s">
        <v>232</v>
      </c>
      <c r="C39" s="294"/>
      <c r="D39" s="296"/>
    </row>
    <row r="40" spans="1:4">
      <c r="A40" s="294" t="s">
        <v>237</v>
      </c>
      <c r="B40" s="295" t="s">
        <v>232</v>
      </c>
      <c r="C40" s="294"/>
      <c r="D40" s="296"/>
    </row>
    <row r="41" spans="1:4">
      <c r="A41" s="294" t="s">
        <v>238</v>
      </c>
      <c r="B41" s="295" t="s">
        <v>232</v>
      </c>
      <c r="C41" s="294"/>
      <c r="D41" s="296"/>
    </row>
    <row r="42" spans="1:4">
      <c r="A42" s="294" t="s">
        <v>290</v>
      </c>
      <c r="B42" s="295"/>
      <c r="C42" s="294"/>
      <c r="D42" s="296"/>
    </row>
    <row r="43" spans="1:4">
      <c r="A43" s="297" t="s">
        <v>291</v>
      </c>
      <c r="B43" s="298"/>
      <c r="C43" s="294"/>
      <c r="D43" s="296"/>
    </row>
    <row r="44" spans="1:4">
      <c r="A44" s="297" t="s">
        <v>292</v>
      </c>
      <c r="B44" s="298"/>
      <c r="C44" s="294"/>
      <c r="D44" s="296"/>
    </row>
    <row r="45" spans="1:4">
      <c r="A45" s="297" t="s">
        <v>239</v>
      </c>
      <c r="B45" s="298"/>
      <c r="C45" s="297"/>
      <c r="D45" s="305"/>
    </row>
    <row r="46" spans="1:4">
      <c r="A46" s="297" t="s">
        <v>293</v>
      </c>
      <c r="B46" s="298"/>
      <c r="C46" s="297"/>
      <c r="D46" s="305"/>
    </row>
    <row r="47" spans="1:4">
      <c r="A47" s="297" t="s">
        <v>294</v>
      </c>
      <c r="B47" s="298"/>
      <c r="C47" s="297"/>
      <c r="D47" s="305"/>
    </row>
    <row r="48" spans="1:4">
      <c r="A48" s="297" t="s">
        <v>295</v>
      </c>
      <c r="B48" s="298"/>
      <c r="C48" s="297"/>
      <c r="D48" s="305"/>
    </row>
    <row r="49" spans="1:4">
      <c r="A49" s="294" t="s">
        <v>296</v>
      </c>
      <c r="B49" s="296"/>
      <c r="C49" s="297"/>
      <c r="D49" s="305"/>
    </row>
    <row r="50" spans="1:4">
      <c r="A50" s="294" t="s">
        <v>233</v>
      </c>
      <c r="B50" s="296" t="s">
        <v>232</v>
      </c>
      <c r="C50" s="297"/>
      <c r="D50" s="305"/>
    </row>
    <row r="51" spans="1:4">
      <c r="A51" s="294" t="s">
        <v>234</v>
      </c>
      <c r="B51" s="296" t="s">
        <v>232</v>
      </c>
      <c r="C51" s="297"/>
      <c r="D51" s="305"/>
    </row>
    <row r="52" spans="1:4" ht="13.5" thickBot="1">
      <c r="A52" s="299"/>
      <c r="B52" s="300"/>
      <c r="C52" s="299"/>
      <c r="D52" s="301"/>
    </row>
  </sheetData>
  <mergeCells count="6">
    <mergeCell ref="A29:D29"/>
    <mergeCell ref="A2:D2"/>
    <mergeCell ref="A4:D4"/>
    <mergeCell ref="A6:D6"/>
    <mergeCell ref="A21:D21"/>
    <mergeCell ref="A25:D2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45"/>
  <sheetViews>
    <sheetView topLeftCell="A10" workbookViewId="0">
      <selection activeCell="F27" sqref="F27"/>
    </sheetView>
  </sheetViews>
  <sheetFormatPr baseColWidth="10" defaultRowHeight="12.75"/>
  <cols>
    <col min="1" max="1" width="3.42578125" customWidth="1"/>
    <col min="2" max="2" width="4.28515625" customWidth="1"/>
    <col min="3" max="3" width="7.7109375" customWidth="1"/>
    <col min="4" max="4" width="11" customWidth="1"/>
    <col min="5" max="5" width="17.28515625" customWidth="1"/>
    <col min="8" max="8" width="11.28515625" customWidth="1"/>
    <col min="9" max="9" width="12.85546875" customWidth="1"/>
    <col min="10" max="11" width="11.42578125" style="25"/>
  </cols>
  <sheetData>
    <row r="1" spans="1:9" ht="48" customHeight="1">
      <c r="A1" s="239"/>
      <c r="B1" s="239"/>
      <c r="C1" s="239"/>
      <c r="D1" s="239"/>
      <c r="E1" s="239"/>
      <c r="F1" s="239"/>
      <c r="G1" s="239"/>
      <c r="H1" s="239"/>
      <c r="I1" s="239"/>
    </row>
    <row r="2" spans="1:9" ht="26.25">
      <c r="A2" s="239"/>
      <c r="B2" s="239"/>
      <c r="C2" s="239"/>
      <c r="D2" s="240"/>
      <c r="E2" s="240" t="s">
        <v>112</v>
      </c>
      <c r="F2" s="239"/>
      <c r="G2" s="239"/>
      <c r="H2" s="239"/>
      <c r="I2" s="239"/>
    </row>
    <row r="3" spans="1:9" ht="26.25">
      <c r="A3" s="239"/>
      <c r="B3" s="239"/>
      <c r="C3" s="239"/>
      <c r="D3" s="239"/>
      <c r="E3" s="258" t="s">
        <v>111</v>
      </c>
      <c r="F3" s="239"/>
      <c r="G3" s="239"/>
      <c r="H3" s="239"/>
      <c r="I3" s="239"/>
    </row>
    <row r="4" spans="1:9" ht="26.25">
      <c r="A4" s="239"/>
      <c r="B4" s="239"/>
      <c r="C4" s="239"/>
      <c r="D4" s="239"/>
      <c r="E4" s="240"/>
      <c r="F4" s="239"/>
      <c r="G4" s="239"/>
      <c r="H4" s="239"/>
      <c r="I4" s="239"/>
    </row>
    <row r="5" spans="1:9" ht="26.25">
      <c r="A5" s="239"/>
      <c r="B5" s="239"/>
      <c r="C5" s="239"/>
      <c r="D5" s="239"/>
      <c r="E5" s="240"/>
      <c r="F5" s="239"/>
      <c r="G5" s="239"/>
      <c r="H5" s="239"/>
      <c r="I5" s="239"/>
    </row>
    <row r="6" spans="1:9" ht="26.25">
      <c r="A6" s="239"/>
      <c r="B6" s="239"/>
      <c r="C6" s="239"/>
      <c r="D6" s="239"/>
      <c r="E6" s="240"/>
      <c r="F6" s="239"/>
      <c r="G6" s="239"/>
      <c r="H6" s="239"/>
      <c r="I6" s="239"/>
    </row>
    <row r="7" spans="1:9" ht="26.25">
      <c r="A7" s="239"/>
      <c r="B7" s="239"/>
      <c r="C7" s="239"/>
      <c r="D7" s="239"/>
      <c r="E7" s="240"/>
      <c r="F7" s="239"/>
      <c r="G7" s="239"/>
      <c r="H7" s="239"/>
      <c r="I7" s="239"/>
    </row>
    <row r="8" spans="1:9" ht="26.25">
      <c r="A8" s="239"/>
      <c r="B8" s="239"/>
      <c r="C8" s="239"/>
      <c r="D8" s="239"/>
      <c r="E8" s="240"/>
      <c r="F8" s="239"/>
      <c r="G8" s="239"/>
      <c r="H8" s="239"/>
      <c r="I8" s="239"/>
    </row>
    <row r="9" spans="1:9">
      <c r="A9" s="239"/>
      <c r="B9" s="239"/>
      <c r="C9" s="239"/>
      <c r="D9" s="239"/>
      <c r="E9" s="241"/>
      <c r="F9" s="239"/>
      <c r="G9" s="239"/>
      <c r="H9" s="239"/>
      <c r="I9" s="239"/>
    </row>
    <row r="10" spans="1:9" ht="27.75">
      <c r="A10" s="239"/>
      <c r="B10" s="239"/>
      <c r="C10" s="242"/>
      <c r="D10" s="242"/>
      <c r="E10" s="242"/>
      <c r="F10" s="239"/>
      <c r="G10" s="239"/>
      <c r="H10" s="239"/>
      <c r="I10" s="239"/>
    </row>
    <row r="11" spans="1:9" ht="27.75">
      <c r="A11" s="239"/>
      <c r="B11" s="242"/>
      <c r="C11" s="242"/>
      <c r="D11" s="242"/>
      <c r="E11" s="239"/>
      <c r="F11" s="239"/>
      <c r="G11" s="239"/>
      <c r="H11" s="239"/>
      <c r="I11" s="239"/>
    </row>
    <row r="12" spans="1:9" ht="27.75">
      <c r="A12" s="287" t="s">
        <v>103</v>
      </c>
      <c r="B12" s="288"/>
      <c r="C12" s="288"/>
      <c r="D12" s="288"/>
      <c r="E12" s="287"/>
      <c r="F12" s="288"/>
      <c r="G12" s="288"/>
      <c r="H12" s="288"/>
      <c r="I12" s="288"/>
    </row>
    <row r="13" spans="1:9" ht="27.75">
      <c r="A13" s="287" t="s">
        <v>153</v>
      </c>
      <c r="B13" s="289"/>
      <c r="C13" s="289"/>
      <c r="D13" s="289"/>
      <c r="E13" s="288"/>
      <c r="F13" s="289"/>
      <c r="G13" s="289"/>
      <c r="H13" s="289"/>
      <c r="I13" s="288"/>
    </row>
    <row r="14" spans="1:9" ht="20.25">
      <c r="A14" s="239"/>
      <c r="B14" s="283"/>
      <c r="C14" s="282"/>
      <c r="D14" s="282"/>
      <c r="E14" s="282"/>
      <c r="F14" s="282"/>
      <c r="G14" s="282"/>
      <c r="H14" s="282"/>
      <c r="I14" s="239"/>
    </row>
    <row r="15" spans="1:9" ht="20.25">
      <c r="A15" s="239"/>
      <c r="B15" s="282"/>
      <c r="C15" s="283"/>
      <c r="D15" s="282"/>
      <c r="E15" s="282"/>
      <c r="F15" s="282"/>
      <c r="G15" s="282"/>
      <c r="H15" s="282"/>
      <c r="I15" s="239"/>
    </row>
    <row r="16" spans="1:9" ht="20.25">
      <c r="A16" s="239"/>
      <c r="B16" s="282"/>
      <c r="C16" s="283"/>
      <c r="D16" s="282"/>
      <c r="E16" s="282"/>
      <c r="F16" s="282"/>
      <c r="G16" s="282"/>
      <c r="H16" s="282"/>
      <c r="I16" s="239"/>
    </row>
    <row r="17" spans="1:9" ht="20.25">
      <c r="A17" s="239"/>
      <c r="B17" s="282"/>
      <c r="C17" s="283"/>
      <c r="D17" s="282"/>
      <c r="E17" s="282"/>
      <c r="F17" s="282"/>
      <c r="G17" s="282"/>
      <c r="H17" s="282"/>
      <c r="I17" s="239"/>
    </row>
    <row r="18" spans="1:9" ht="20.25">
      <c r="A18" s="239"/>
      <c r="B18" s="282"/>
      <c r="C18" s="282"/>
      <c r="D18" s="282"/>
      <c r="E18" s="282"/>
      <c r="F18" s="282"/>
      <c r="G18" s="282"/>
      <c r="H18" s="282"/>
      <c r="I18" s="239"/>
    </row>
    <row r="19" spans="1:9" ht="20.25" hidden="1">
      <c r="A19" s="239"/>
      <c r="B19" s="282"/>
      <c r="C19" s="282"/>
      <c r="D19" s="282"/>
      <c r="E19" s="282"/>
      <c r="F19" s="282"/>
      <c r="G19" s="282"/>
      <c r="H19" s="282"/>
      <c r="I19" s="239"/>
    </row>
    <row r="20" spans="1:9" ht="18" hidden="1">
      <c r="A20" s="239"/>
      <c r="B20" s="239"/>
      <c r="C20" s="239"/>
      <c r="D20" s="243"/>
      <c r="E20" s="245"/>
      <c r="F20" s="239"/>
      <c r="G20" s="239"/>
      <c r="H20" s="239"/>
      <c r="I20" s="239"/>
    </row>
    <row r="21" spans="1:9" ht="15" hidden="1">
      <c r="A21" s="239"/>
      <c r="B21" s="239"/>
      <c r="C21" s="239"/>
      <c r="D21" s="246"/>
      <c r="E21" s="247"/>
      <c r="F21" s="239"/>
      <c r="G21" s="239"/>
      <c r="H21" s="239"/>
      <c r="I21" s="239"/>
    </row>
    <row r="22" spans="1:9" ht="15">
      <c r="A22" s="239"/>
      <c r="B22" s="239"/>
      <c r="C22" s="239"/>
      <c r="D22" s="243"/>
      <c r="E22" s="248"/>
      <c r="F22" s="239"/>
      <c r="G22" s="239"/>
      <c r="H22" s="239"/>
      <c r="I22" s="239"/>
    </row>
    <row r="23" spans="1:9" ht="15">
      <c r="A23" s="239"/>
      <c r="B23" s="243" t="s">
        <v>101</v>
      </c>
      <c r="C23" s="239"/>
      <c r="D23" s="244" t="s">
        <v>104</v>
      </c>
      <c r="E23" s="239"/>
      <c r="F23" s="239"/>
      <c r="G23" s="239"/>
      <c r="H23" s="239"/>
      <c r="I23" s="239"/>
    </row>
    <row r="24" spans="1:9" ht="15">
      <c r="A24" s="239"/>
      <c r="B24" s="239"/>
      <c r="C24" s="239"/>
      <c r="D24" s="249" t="s">
        <v>108</v>
      </c>
      <c r="E24" s="249"/>
      <c r="F24" s="239"/>
      <c r="G24" s="239"/>
      <c r="H24" s="239"/>
      <c r="I24" s="239"/>
    </row>
    <row r="25" spans="1:9" ht="15">
      <c r="A25" s="239"/>
      <c r="B25" s="243"/>
      <c r="C25" s="243"/>
      <c r="D25" s="244"/>
      <c r="E25" s="254" t="s">
        <v>109</v>
      </c>
      <c r="F25" s="239"/>
      <c r="G25" s="239"/>
      <c r="H25" s="239"/>
      <c r="I25" s="239"/>
    </row>
    <row r="26" spans="1:9" ht="15">
      <c r="A26" s="239"/>
      <c r="B26" s="239"/>
      <c r="C26" s="239"/>
      <c r="D26" s="249"/>
      <c r="E26" s="255" t="s">
        <v>115</v>
      </c>
      <c r="F26" s="239"/>
      <c r="G26" s="239"/>
      <c r="H26" s="239"/>
      <c r="I26" s="239"/>
    </row>
    <row r="27" spans="1:9" ht="15">
      <c r="A27" s="239"/>
      <c r="B27" s="239"/>
      <c r="C27" s="239"/>
      <c r="D27" s="249"/>
      <c r="E27" s="255" t="s">
        <v>116</v>
      </c>
      <c r="F27" s="239"/>
      <c r="G27" s="239"/>
      <c r="H27" s="239"/>
      <c r="I27" s="239"/>
    </row>
    <row r="28" spans="1:9" ht="15">
      <c r="A28" s="239"/>
      <c r="B28" s="239"/>
      <c r="C28" s="239"/>
      <c r="D28" s="249"/>
      <c r="E28" s="255" t="s">
        <v>117</v>
      </c>
      <c r="F28" s="239"/>
      <c r="G28" s="239"/>
      <c r="H28" s="239"/>
      <c r="I28" s="239"/>
    </row>
    <row r="29" spans="1:9" ht="15">
      <c r="A29" s="239"/>
      <c r="B29" s="243"/>
      <c r="C29" s="243"/>
      <c r="D29" s="248"/>
      <c r="E29" s="255" t="s">
        <v>118</v>
      </c>
      <c r="F29" s="239"/>
      <c r="G29" s="239"/>
      <c r="H29" s="239"/>
      <c r="I29" s="239"/>
    </row>
    <row r="30" spans="1:9" ht="15">
      <c r="A30" s="239"/>
      <c r="B30" s="243"/>
      <c r="C30" s="239"/>
      <c r="D30" s="256"/>
      <c r="E30" s="239"/>
      <c r="F30" s="239"/>
      <c r="G30" s="239"/>
      <c r="H30" s="239"/>
      <c r="I30" s="239"/>
    </row>
    <row r="31" spans="1:9" ht="15">
      <c r="A31" s="239"/>
      <c r="B31" s="243"/>
      <c r="C31" s="239"/>
      <c r="D31" s="256"/>
      <c r="E31" s="239"/>
      <c r="F31" s="239"/>
      <c r="G31" s="239"/>
      <c r="H31" s="239"/>
      <c r="I31" s="239"/>
    </row>
    <row r="32" spans="1:9">
      <c r="A32" s="239"/>
      <c r="B32" s="271"/>
      <c r="C32" s="253"/>
      <c r="D32" s="272"/>
      <c r="E32" s="239"/>
      <c r="F32" s="239"/>
      <c r="G32" s="239"/>
      <c r="H32" s="239"/>
      <c r="I32" s="239"/>
    </row>
    <row r="33" spans="1:9">
      <c r="A33" s="239"/>
      <c r="B33" s="239"/>
      <c r="C33" s="239"/>
      <c r="D33" s="239"/>
      <c r="E33" s="239"/>
      <c r="F33" s="239"/>
      <c r="G33" s="239"/>
      <c r="H33" s="239"/>
      <c r="I33" s="239"/>
    </row>
    <row r="34" spans="1:9">
      <c r="A34" s="239"/>
      <c r="B34" s="271" t="s">
        <v>102</v>
      </c>
      <c r="C34" s="253"/>
      <c r="D34" s="272" t="s">
        <v>229</v>
      </c>
      <c r="E34" s="239"/>
      <c r="F34" s="239"/>
      <c r="G34" s="239"/>
      <c r="H34" s="239"/>
      <c r="I34" s="239"/>
    </row>
    <row r="35" spans="1:9">
      <c r="A35" s="239"/>
      <c r="B35" s="239"/>
      <c r="C35" s="239"/>
      <c r="D35" s="239"/>
      <c r="E35" s="239"/>
      <c r="F35" s="239"/>
      <c r="G35" s="239"/>
      <c r="H35" s="239"/>
      <c r="I35" s="239"/>
    </row>
    <row r="36" spans="1:9">
      <c r="A36" s="239"/>
      <c r="B36" s="257" t="s">
        <v>110</v>
      </c>
      <c r="C36" s="239"/>
      <c r="D36" s="257"/>
      <c r="E36" s="239"/>
      <c r="F36" s="239"/>
      <c r="G36" s="239"/>
      <c r="H36" s="239"/>
      <c r="I36" s="239"/>
    </row>
    <row r="37" spans="1:9">
      <c r="A37" s="239"/>
      <c r="B37" s="239"/>
      <c r="C37" s="239"/>
      <c r="D37" s="239"/>
      <c r="E37" s="239"/>
      <c r="F37" s="239"/>
      <c r="G37" s="239"/>
      <c r="H37" s="239"/>
      <c r="I37" s="239"/>
    </row>
    <row r="38" spans="1:9">
      <c r="A38" s="239"/>
      <c r="B38" s="239"/>
      <c r="C38" s="239"/>
      <c r="D38" s="239"/>
      <c r="E38" s="239"/>
      <c r="F38" s="239"/>
      <c r="G38" s="239"/>
      <c r="H38" s="239"/>
      <c r="I38" s="239"/>
    </row>
    <row r="39" spans="1:9">
      <c r="A39" s="239"/>
      <c r="B39" s="239"/>
      <c r="C39" s="239"/>
      <c r="D39" s="239"/>
      <c r="E39" s="239"/>
      <c r="F39" s="239"/>
      <c r="G39" s="239"/>
      <c r="H39" s="239"/>
      <c r="I39" s="239"/>
    </row>
    <row r="40" spans="1:9">
      <c r="A40" s="239"/>
      <c r="B40" s="239"/>
      <c r="C40" s="239"/>
      <c r="D40" s="239"/>
      <c r="E40" s="239"/>
      <c r="F40" s="239"/>
      <c r="G40" s="239"/>
      <c r="H40" s="239"/>
      <c r="I40" s="239"/>
    </row>
    <row r="41" spans="1:9">
      <c r="A41" s="239"/>
      <c r="B41" s="239"/>
      <c r="C41" s="239"/>
      <c r="D41" s="239"/>
      <c r="E41" s="239"/>
      <c r="F41" s="239"/>
      <c r="G41" s="239"/>
      <c r="H41" s="239"/>
      <c r="I41" s="239"/>
    </row>
    <row r="42" spans="1:9">
      <c r="A42" s="239"/>
      <c r="B42" s="239"/>
      <c r="C42" s="239"/>
      <c r="D42" s="239"/>
      <c r="E42" s="239"/>
      <c r="F42" s="239"/>
      <c r="G42" s="239"/>
      <c r="H42" s="239"/>
      <c r="I42" s="239"/>
    </row>
    <row r="43" spans="1:9">
      <c r="A43" s="239"/>
      <c r="B43" s="239"/>
      <c r="C43" s="239"/>
      <c r="D43" s="239"/>
      <c r="E43" s="239"/>
      <c r="F43" s="239"/>
      <c r="G43" s="239"/>
      <c r="H43" s="239"/>
      <c r="I43" s="239"/>
    </row>
    <row r="44" spans="1:9">
      <c r="A44" s="25"/>
      <c r="B44" s="25"/>
      <c r="C44" s="25"/>
      <c r="D44" s="25"/>
      <c r="E44" s="25"/>
      <c r="F44" s="25"/>
      <c r="G44" s="25"/>
      <c r="H44" s="25"/>
      <c r="I44" s="25"/>
    </row>
    <row r="45" spans="1:9">
      <c r="A45" s="25"/>
      <c r="B45" s="25"/>
      <c r="C45" s="25"/>
      <c r="D45" s="25"/>
      <c r="E45" s="25"/>
      <c r="F45" s="25"/>
      <c r="G45" s="25"/>
      <c r="H45" s="25"/>
      <c r="I45" s="25"/>
    </row>
  </sheetData>
  <phoneticPr fontId="0" type="noConversion"/>
  <pageMargins left="0.98425196850393704" right="0.19685039370078741" top="0.59055118110236227" bottom="0.39370078740157483" header="0.51181102362204722" footer="0.51181102362204722"/>
  <pageSetup paperSize="9" orientation="portrait" verticalDpi="300" r:id="rId1"/>
  <headerFooter alignWithMargins="0"/>
  <drawing r:id="rId2"/>
  <legacyDrawing r:id="rId3"/>
  <oleObjects>
    <mc:AlternateContent xmlns:mc="http://schemas.openxmlformats.org/markup-compatibility/2006">
      <mc:Choice Requires="x14">
        <oleObject progId="Paint.Picture" shapeId="8196" r:id="rId4">
          <objectPr defaultSize="0" autoPict="0" r:id="rId5">
            <anchor moveWithCells="1">
              <from>
                <xdr:col>2</xdr:col>
                <xdr:colOff>19050</xdr:colOff>
                <xdr:row>0</xdr:row>
                <xdr:rowOff>581025</xdr:rowOff>
              </from>
              <to>
                <xdr:col>3</xdr:col>
                <xdr:colOff>390525</xdr:colOff>
                <xdr:row>3</xdr:row>
                <xdr:rowOff>180975</xdr:rowOff>
              </to>
            </anchor>
          </objectPr>
        </oleObject>
      </mc:Choice>
      <mc:Fallback>
        <oleObject progId="Paint.Picture" shapeId="8196"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J69"/>
  <sheetViews>
    <sheetView tabSelected="1" view="pageBreakPreview" topLeftCell="A22" zoomScaleNormal="100" workbookViewId="0">
      <selection activeCell="G52" sqref="G52"/>
    </sheetView>
  </sheetViews>
  <sheetFormatPr baseColWidth="10" defaultRowHeight="12.75"/>
  <cols>
    <col min="1" max="1" width="9.85546875" style="17" customWidth="1"/>
    <col min="2" max="2" width="14" style="17" customWidth="1"/>
    <col min="3" max="4" width="16.7109375" style="17" customWidth="1"/>
    <col min="5" max="6" width="6.28515625" style="17" customWidth="1"/>
    <col min="7" max="8" width="6.7109375" style="17" customWidth="1"/>
    <col min="9" max="10" width="5.7109375" style="17" customWidth="1"/>
    <col min="11" max="16384" width="11.42578125" style="17"/>
  </cols>
  <sheetData>
    <row r="1" spans="1:10" ht="14.25" customHeight="1">
      <c r="A1" s="60" t="s">
        <v>28</v>
      </c>
      <c r="B1" s="60"/>
      <c r="C1" s="60"/>
      <c r="D1" s="60"/>
      <c r="E1" s="60"/>
      <c r="F1" s="60"/>
      <c r="G1" s="60"/>
      <c r="H1" s="60"/>
      <c r="I1" s="61"/>
      <c r="J1" s="60"/>
    </row>
    <row r="2" spans="1:10" ht="21" customHeight="1">
      <c r="A2" s="62"/>
      <c r="B2" s="62"/>
      <c r="C2" s="62"/>
      <c r="D2" s="62"/>
      <c r="E2" s="62"/>
      <c r="F2" s="62"/>
      <c r="G2" s="62"/>
      <c r="H2" s="62"/>
      <c r="I2" s="62"/>
      <c r="J2" s="62"/>
    </row>
    <row r="3" spans="1:10" s="18" customFormat="1" ht="5.0999999999999996" customHeight="1">
      <c r="A3" s="62"/>
      <c r="B3" s="62"/>
      <c r="C3" s="62"/>
      <c r="D3" s="62"/>
      <c r="E3" s="62"/>
      <c r="F3" s="62"/>
      <c r="G3" s="62"/>
      <c r="H3" s="62"/>
      <c r="I3" s="62"/>
      <c r="J3" s="62"/>
    </row>
    <row r="4" spans="1:10" s="19" customFormat="1" ht="15.75" customHeight="1">
      <c r="A4" s="63" t="s">
        <v>64</v>
      </c>
      <c r="B4" s="63"/>
      <c r="C4" s="313" t="str">
        <f>karteifeld.hersteller</f>
        <v>?</v>
      </c>
      <c r="D4" s="313"/>
      <c r="E4" s="313"/>
      <c r="F4" s="313"/>
      <c r="G4" s="313"/>
      <c r="H4" s="313"/>
      <c r="I4" s="313"/>
      <c r="J4" s="63"/>
    </row>
    <row r="5" spans="1:10" s="19" customFormat="1" ht="15.75" customHeight="1">
      <c r="A5" s="63"/>
      <c r="B5" s="63"/>
      <c r="C5" s="318"/>
      <c r="D5" s="318"/>
      <c r="E5" s="318"/>
      <c r="F5" s="318"/>
      <c r="G5" s="318"/>
      <c r="H5" s="318"/>
      <c r="I5" s="318"/>
      <c r="J5" s="63"/>
    </row>
    <row r="6" spans="1:10" s="19" customFormat="1" ht="15.75" hidden="1" customHeight="1">
      <c r="A6" s="63"/>
      <c r="B6" s="63"/>
      <c r="C6" s="318"/>
      <c r="D6" s="318"/>
      <c r="E6" s="318"/>
      <c r="F6" s="318"/>
      <c r="G6" s="318"/>
      <c r="H6" s="318"/>
      <c r="I6" s="318"/>
      <c r="J6" s="63"/>
    </row>
    <row r="7" spans="1:10" s="19" customFormat="1" ht="5.25" customHeight="1">
      <c r="A7" s="63"/>
      <c r="B7" s="63"/>
      <c r="C7" s="64"/>
      <c r="D7" s="64"/>
      <c r="E7" s="64"/>
      <c r="F7" s="64"/>
      <c r="G7" s="64"/>
      <c r="H7" s="64"/>
      <c r="I7" s="64"/>
      <c r="J7" s="63"/>
    </row>
    <row r="8" spans="1:10">
      <c r="A8" s="65" t="s">
        <v>49</v>
      </c>
      <c r="B8" s="62"/>
      <c r="C8" s="62"/>
      <c r="D8" s="231"/>
      <c r="E8" s="231" t="b">
        <v>1</v>
      </c>
      <c r="F8" s="231"/>
      <c r="G8" s="232"/>
      <c r="H8" s="232"/>
      <c r="I8" s="233"/>
      <c r="J8" s="231"/>
    </row>
    <row r="9" spans="1:10" ht="7.5" customHeight="1" thickBot="1">
      <c r="A9" s="66"/>
      <c r="B9" s="67"/>
      <c r="C9" s="67"/>
      <c r="D9" s="67"/>
      <c r="E9" s="67"/>
      <c r="F9" s="67"/>
      <c r="G9" s="67"/>
      <c r="H9" s="67"/>
      <c r="I9" s="67"/>
      <c r="J9" s="67"/>
    </row>
    <row r="10" spans="1:10" s="22" customFormat="1" ht="18" customHeight="1">
      <c r="A10" s="68" t="s">
        <v>25</v>
      </c>
      <c r="B10" s="69"/>
      <c r="C10" s="70" t="s">
        <v>96</v>
      </c>
      <c r="D10" s="71"/>
      <c r="E10" s="72" t="s">
        <v>0</v>
      </c>
      <c r="F10" s="73"/>
      <c r="G10" s="319"/>
      <c r="H10" s="320"/>
      <c r="I10" s="74" t="s">
        <v>1</v>
      </c>
      <c r="J10" s="75"/>
    </row>
    <row r="11" spans="1:10" s="22" customFormat="1" ht="18" customHeight="1">
      <c r="A11" s="76" t="s">
        <v>52</v>
      </c>
      <c r="B11" s="77"/>
      <c r="C11" s="78" t="s">
        <v>45</v>
      </c>
      <c r="D11" s="79" t="s">
        <v>44</v>
      </c>
      <c r="E11" s="252" t="s">
        <v>223</v>
      </c>
      <c r="F11" s="252" t="s">
        <v>224</v>
      </c>
      <c r="G11" s="146" t="str">
        <f>karteifeld.kenngröße</f>
        <v>?</v>
      </c>
      <c r="H11" s="147" t="str">
        <f>karteifeld.e_1</f>
        <v>?</v>
      </c>
      <c r="I11" s="81" t="s">
        <v>17</v>
      </c>
      <c r="J11" s="82" t="s">
        <v>17</v>
      </c>
    </row>
    <row r="12" spans="1:10" s="22" customFormat="1" ht="18" customHeight="1">
      <c r="A12" s="345" t="str">
        <f>karteifeld.identnummer</f>
        <v>?</v>
      </c>
      <c r="B12" s="346"/>
      <c r="C12" s="321"/>
      <c r="D12" s="322"/>
      <c r="E12" s="252"/>
      <c r="F12" s="252"/>
      <c r="G12" s="146"/>
      <c r="H12" s="147"/>
      <c r="I12" s="81" t="s">
        <v>17</v>
      </c>
      <c r="J12" s="82" t="s">
        <v>17</v>
      </c>
    </row>
    <row r="13" spans="1:10" s="22" customFormat="1" ht="18" customHeight="1">
      <c r="A13" s="76" t="s">
        <v>55</v>
      </c>
      <c r="B13" s="77"/>
      <c r="C13" s="323"/>
      <c r="D13" s="324"/>
      <c r="E13" s="252"/>
      <c r="F13" s="252"/>
      <c r="G13" s="146"/>
      <c r="H13" s="147"/>
      <c r="I13" s="83" t="s">
        <v>17</v>
      </c>
      <c r="J13" s="82" t="s">
        <v>17</v>
      </c>
    </row>
    <row r="14" spans="1:10" s="22" customFormat="1" ht="18" customHeight="1">
      <c r="A14" s="347" t="str">
        <f>karteifeld.typ</f>
        <v>?</v>
      </c>
      <c r="B14" s="346"/>
      <c r="C14" s="325"/>
      <c r="D14" s="326"/>
      <c r="E14" s="252"/>
      <c r="F14" s="252"/>
      <c r="G14" s="146"/>
      <c r="H14" s="147"/>
      <c r="I14" s="83" t="s">
        <v>17</v>
      </c>
      <c r="J14" s="82" t="s">
        <v>17</v>
      </c>
    </row>
    <row r="15" spans="1:10" s="22" customFormat="1" ht="18" customHeight="1">
      <c r="A15" s="76"/>
      <c r="B15" s="77"/>
      <c r="C15" s="78" t="s">
        <v>43</v>
      </c>
      <c r="D15" s="84"/>
      <c r="E15" s="85" t="s">
        <v>2</v>
      </c>
      <c r="F15" s="86"/>
      <c r="G15" s="314"/>
      <c r="H15" s="315"/>
      <c r="I15" s="87" t="s">
        <v>1</v>
      </c>
      <c r="J15" s="88"/>
    </row>
    <row r="16" spans="1:10" s="22" customFormat="1" ht="18" customHeight="1">
      <c r="A16" s="76"/>
      <c r="B16" s="77"/>
      <c r="C16" s="78" t="s">
        <v>42</v>
      </c>
      <c r="D16" s="84"/>
      <c r="E16" s="85" t="s">
        <v>3</v>
      </c>
      <c r="F16" s="86"/>
      <c r="G16" s="316"/>
      <c r="H16" s="317"/>
      <c r="I16" s="87" t="s">
        <v>1</v>
      </c>
      <c r="J16" s="88"/>
    </row>
    <row r="17" spans="1:10" s="22" customFormat="1" ht="18" customHeight="1">
      <c r="A17" s="89"/>
      <c r="B17" s="77"/>
      <c r="C17" s="78" t="s">
        <v>152</v>
      </c>
      <c r="D17" s="84"/>
      <c r="E17" s="85" t="s">
        <v>86</v>
      </c>
      <c r="F17" s="86"/>
      <c r="G17" s="316"/>
      <c r="H17" s="317"/>
      <c r="I17" s="90" t="s">
        <v>17</v>
      </c>
      <c r="J17" s="88"/>
    </row>
    <row r="18" spans="1:10" s="22" customFormat="1" ht="18" customHeight="1">
      <c r="A18" s="76" t="s">
        <v>53</v>
      </c>
      <c r="B18" s="77"/>
      <c r="C18" s="78" t="s">
        <v>91</v>
      </c>
      <c r="D18" s="84"/>
      <c r="E18" s="85" t="s">
        <v>87</v>
      </c>
      <c r="F18" s="86"/>
      <c r="G18" s="316"/>
      <c r="H18" s="317"/>
      <c r="I18" s="90" t="s">
        <v>17</v>
      </c>
      <c r="J18" s="88"/>
    </row>
    <row r="19" spans="1:10" s="22" customFormat="1" ht="18" customHeight="1">
      <c r="A19" s="347" t="str">
        <f>karteifeld.zulassung</f>
        <v>?</v>
      </c>
      <c r="B19" s="346"/>
      <c r="C19" s="78" t="s">
        <v>62</v>
      </c>
      <c r="D19" s="84"/>
      <c r="E19" s="85" t="s">
        <v>4</v>
      </c>
      <c r="F19" s="86"/>
      <c r="G19" s="316"/>
      <c r="H19" s="317"/>
      <c r="I19" s="87" t="s">
        <v>17</v>
      </c>
      <c r="J19" s="88"/>
    </row>
    <row r="20" spans="1:10" s="22" customFormat="1" ht="18" customHeight="1">
      <c r="A20" s="279"/>
      <c r="B20" s="280"/>
      <c r="C20" s="78" t="s">
        <v>138</v>
      </c>
      <c r="D20" s="84"/>
      <c r="E20" s="85" t="s">
        <v>139</v>
      </c>
      <c r="F20" s="86"/>
      <c r="G20" s="316"/>
      <c r="H20" s="317"/>
      <c r="I20" s="87" t="s">
        <v>17</v>
      </c>
      <c r="J20" s="88"/>
    </row>
    <row r="21" spans="1:10" s="22" customFormat="1" ht="18" customHeight="1">
      <c r="A21" s="76"/>
      <c r="B21" s="77"/>
      <c r="C21" s="78" t="s">
        <v>33</v>
      </c>
      <c r="D21" s="84"/>
      <c r="E21" s="80" t="s">
        <v>154</v>
      </c>
      <c r="F21" s="80" t="s">
        <v>207</v>
      </c>
      <c r="G21" s="275"/>
      <c r="H21" s="275"/>
      <c r="I21" s="83" t="s">
        <v>18</v>
      </c>
      <c r="J21" s="108" t="s">
        <v>18</v>
      </c>
    </row>
    <row r="22" spans="1:10" s="22" customFormat="1" ht="18" customHeight="1">
      <c r="A22" s="76" t="s">
        <v>54</v>
      </c>
      <c r="B22" s="77"/>
      <c r="C22" s="78" t="s">
        <v>41</v>
      </c>
      <c r="D22" s="84"/>
      <c r="E22" s="85" t="s">
        <v>5</v>
      </c>
      <c r="F22" s="91"/>
      <c r="G22" s="316"/>
      <c r="H22" s="317"/>
      <c r="I22" s="90" t="s">
        <v>6</v>
      </c>
      <c r="J22" s="88"/>
    </row>
    <row r="23" spans="1:10" s="22" customFormat="1" ht="18" customHeight="1" thickBot="1">
      <c r="A23" s="332"/>
      <c r="B23" s="333"/>
      <c r="C23" s="78" t="s">
        <v>40</v>
      </c>
      <c r="D23" s="84"/>
      <c r="E23" s="85" t="s">
        <v>7</v>
      </c>
      <c r="F23" s="86"/>
      <c r="G23" s="316"/>
      <c r="H23" s="317"/>
      <c r="I23" s="90" t="s">
        <v>20</v>
      </c>
      <c r="J23" s="88"/>
    </row>
    <row r="24" spans="1:10" ht="18" hidden="1" customHeight="1" thickBot="1">
      <c r="A24" s="92" t="s">
        <v>26</v>
      </c>
      <c r="B24" s="93"/>
      <c r="C24" s="93"/>
      <c r="D24" s="93"/>
      <c r="E24" s="93"/>
      <c r="F24" s="94"/>
      <c r="G24" s="148"/>
      <c r="H24" s="148"/>
      <c r="I24" s="95"/>
      <c r="J24" s="96"/>
    </row>
    <row r="25" spans="1:10" s="22" customFormat="1" ht="18" customHeight="1">
      <c r="A25" s="68" t="s">
        <v>26</v>
      </c>
      <c r="B25" s="69"/>
      <c r="C25" s="70" t="s">
        <v>29</v>
      </c>
      <c r="D25" s="71"/>
      <c r="E25" s="97" t="s">
        <v>0</v>
      </c>
      <c r="F25" s="98"/>
      <c r="G25" s="319"/>
      <c r="H25" s="320"/>
      <c r="I25" s="74" t="s">
        <v>1</v>
      </c>
      <c r="J25" s="99"/>
    </row>
    <row r="26" spans="1:10" s="22" customFormat="1" ht="18" customHeight="1">
      <c r="A26" s="76" t="s">
        <v>46</v>
      </c>
      <c r="B26" s="77"/>
      <c r="C26" s="78" t="s">
        <v>72</v>
      </c>
      <c r="D26" s="84"/>
      <c r="E26" s="100" t="s">
        <v>208</v>
      </c>
      <c r="F26" s="86"/>
      <c r="G26" s="316"/>
      <c r="H26" s="317"/>
      <c r="I26" s="87" t="s">
        <v>1</v>
      </c>
      <c r="J26" s="101"/>
    </row>
    <row r="27" spans="1:10" s="22" customFormat="1" ht="18" customHeight="1">
      <c r="A27" s="330"/>
      <c r="B27" s="331"/>
      <c r="C27" s="78" t="s">
        <v>30</v>
      </c>
      <c r="D27" s="84"/>
      <c r="E27" s="100" t="s">
        <v>209</v>
      </c>
      <c r="F27" s="86"/>
      <c r="G27" s="316"/>
      <c r="H27" s="317"/>
      <c r="I27" s="90" t="s">
        <v>82</v>
      </c>
      <c r="J27" s="101"/>
    </row>
    <row r="28" spans="1:10" s="22" customFormat="1" ht="18" customHeight="1">
      <c r="A28" s="250"/>
      <c r="B28" s="251"/>
      <c r="C28" s="78" t="s">
        <v>134</v>
      </c>
      <c r="D28" s="84"/>
      <c r="E28" s="100" t="s">
        <v>210</v>
      </c>
      <c r="F28" s="86"/>
      <c r="G28" s="316"/>
      <c r="H28" s="329"/>
      <c r="I28" s="90" t="s">
        <v>133</v>
      </c>
      <c r="J28" s="101"/>
    </row>
    <row r="29" spans="1:10" s="22" customFormat="1" ht="18" customHeight="1">
      <c r="A29" s="102" t="s">
        <v>47</v>
      </c>
      <c r="B29" s="103"/>
      <c r="C29" s="78" t="s">
        <v>31</v>
      </c>
      <c r="D29" s="84"/>
      <c r="E29" s="104" t="s">
        <v>211</v>
      </c>
      <c r="F29" s="86"/>
      <c r="G29" s="316"/>
      <c r="H29" s="329"/>
      <c r="I29" s="105" t="s">
        <v>83</v>
      </c>
      <c r="J29" s="101"/>
    </row>
    <row r="30" spans="1:10" s="22" customFormat="1" ht="18" customHeight="1">
      <c r="A30" s="332"/>
      <c r="B30" s="334"/>
      <c r="C30" s="78" t="s">
        <v>32</v>
      </c>
      <c r="D30" s="84"/>
      <c r="E30" s="80" t="s">
        <v>212</v>
      </c>
      <c r="F30" s="80" t="s">
        <v>213</v>
      </c>
      <c r="G30" s="275"/>
      <c r="H30" s="275"/>
      <c r="I30" s="106" t="s">
        <v>50</v>
      </c>
      <c r="J30" s="107" t="s">
        <v>50</v>
      </c>
    </row>
    <row r="31" spans="1:10" s="22" customFormat="1" ht="18" customHeight="1">
      <c r="A31" s="76" t="s">
        <v>56</v>
      </c>
      <c r="B31" s="77"/>
      <c r="C31" s="78" t="s">
        <v>33</v>
      </c>
      <c r="D31" s="84"/>
      <c r="E31" s="80" t="s">
        <v>154</v>
      </c>
      <c r="F31" s="80" t="s">
        <v>207</v>
      </c>
      <c r="G31" s="275"/>
      <c r="H31" s="275"/>
      <c r="I31" s="83" t="s">
        <v>18</v>
      </c>
      <c r="J31" s="108" t="s">
        <v>18</v>
      </c>
    </row>
    <row r="32" spans="1:10" s="22" customFormat="1" ht="18" customHeight="1">
      <c r="A32" s="332"/>
      <c r="B32" s="333"/>
      <c r="C32" s="78" t="s">
        <v>34</v>
      </c>
      <c r="D32" s="84"/>
      <c r="E32" s="100" t="s">
        <v>214</v>
      </c>
      <c r="F32" s="86"/>
      <c r="G32" s="316"/>
      <c r="H32" s="317"/>
      <c r="I32" s="87" t="s">
        <v>1</v>
      </c>
      <c r="J32" s="101"/>
    </row>
    <row r="33" spans="1:10" s="22" customFormat="1" ht="18" customHeight="1">
      <c r="A33" s="76" t="s">
        <v>63</v>
      </c>
      <c r="B33" s="77"/>
      <c r="C33" s="78" t="s">
        <v>35</v>
      </c>
      <c r="D33" s="84"/>
      <c r="E33" s="109" t="s">
        <v>73</v>
      </c>
      <c r="F33" s="86"/>
      <c r="G33" s="316"/>
      <c r="H33" s="317"/>
      <c r="I33" s="87" t="s">
        <v>1</v>
      </c>
      <c r="J33" s="101"/>
    </row>
    <row r="34" spans="1:10" s="22" customFormat="1" ht="18" customHeight="1" thickBot="1">
      <c r="A34" s="332"/>
      <c r="B34" s="333"/>
      <c r="C34" s="78" t="s">
        <v>51</v>
      </c>
      <c r="D34" s="84"/>
      <c r="E34" s="286" t="s">
        <v>215</v>
      </c>
      <c r="F34" s="236"/>
      <c r="G34" s="341"/>
      <c r="H34" s="342"/>
      <c r="I34" s="110" t="s">
        <v>19</v>
      </c>
      <c r="J34" s="111"/>
    </row>
    <row r="35" spans="1:10" ht="18" hidden="1" customHeight="1" thickBot="1">
      <c r="A35" s="112"/>
      <c r="B35" s="93"/>
      <c r="C35" s="93"/>
      <c r="D35" s="93"/>
      <c r="E35" s="93"/>
      <c r="F35" s="93"/>
      <c r="G35" s="237"/>
      <c r="H35" s="237"/>
      <c r="I35" s="95"/>
      <c r="J35" s="96"/>
    </row>
    <row r="36" spans="1:10" s="22" customFormat="1" ht="18" customHeight="1">
      <c r="A36" s="68" t="s">
        <v>27</v>
      </c>
      <c r="B36" s="69"/>
      <c r="C36" s="70" t="s">
        <v>29</v>
      </c>
      <c r="D36" s="71"/>
      <c r="E36" s="97" t="s">
        <v>0</v>
      </c>
      <c r="F36" s="73"/>
      <c r="G36" s="343"/>
      <c r="H36" s="344"/>
      <c r="I36" s="74" t="s">
        <v>1</v>
      </c>
      <c r="J36" s="75"/>
    </row>
    <row r="37" spans="1:10" s="22" customFormat="1" ht="18" customHeight="1">
      <c r="A37" s="76" t="s">
        <v>46</v>
      </c>
      <c r="B37" s="113"/>
      <c r="C37" s="78" t="s">
        <v>36</v>
      </c>
      <c r="D37" s="84"/>
      <c r="E37" s="100" t="s">
        <v>216</v>
      </c>
      <c r="F37" s="86"/>
      <c r="G37" s="316"/>
      <c r="H37" s="317"/>
      <c r="I37" s="87" t="s">
        <v>17</v>
      </c>
      <c r="J37" s="88"/>
    </row>
    <row r="38" spans="1:10" s="22" customFormat="1" ht="18" customHeight="1">
      <c r="A38" s="332"/>
      <c r="B38" s="333"/>
      <c r="C38" s="78" t="s">
        <v>37</v>
      </c>
      <c r="D38" s="84"/>
      <c r="E38" s="100" t="s">
        <v>217</v>
      </c>
      <c r="F38" s="86"/>
      <c r="G38" s="316"/>
      <c r="H38" s="317"/>
      <c r="I38" s="87" t="s">
        <v>17</v>
      </c>
      <c r="J38" s="88"/>
    </row>
    <row r="39" spans="1:10" s="22" customFormat="1" ht="18" customHeight="1">
      <c r="A39" s="102"/>
      <c r="B39" s="113"/>
      <c r="C39" s="78" t="s">
        <v>38</v>
      </c>
      <c r="D39" s="84"/>
      <c r="E39" s="100" t="s">
        <v>8</v>
      </c>
      <c r="F39" s="86"/>
      <c r="G39" s="316"/>
      <c r="H39" s="317"/>
      <c r="I39" s="110" t="s">
        <v>21</v>
      </c>
      <c r="J39" s="114"/>
    </row>
    <row r="40" spans="1:10" s="22" customFormat="1" ht="18" customHeight="1">
      <c r="A40" s="76" t="s">
        <v>47</v>
      </c>
      <c r="B40" s="77"/>
      <c r="C40" s="78" t="s">
        <v>72</v>
      </c>
      <c r="D40" s="84"/>
      <c r="E40" s="100" t="s">
        <v>218</v>
      </c>
      <c r="F40" s="86"/>
      <c r="G40" s="316"/>
      <c r="H40" s="317"/>
      <c r="I40" s="87" t="s">
        <v>1</v>
      </c>
      <c r="J40" s="88"/>
    </row>
    <row r="41" spans="1:10" s="22" customFormat="1" ht="15.95" customHeight="1">
      <c r="A41" s="332"/>
      <c r="B41" s="333"/>
      <c r="C41" s="115" t="s">
        <v>89</v>
      </c>
      <c r="D41" s="116"/>
      <c r="E41" s="228" t="s">
        <v>219</v>
      </c>
      <c r="F41" s="229"/>
      <c r="G41" s="337"/>
      <c r="H41" s="338"/>
      <c r="I41" s="117" t="s">
        <v>17</v>
      </c>
      <c r="J41" s="118"/>
    </row>
    <row r="42" spans="1:10" s="22" customFormat="1" ht="15.95" customHeight="1">
      <c r="A42" s="76"/>
      <c r="B42" s="113"/>
      <c r="C42" s="119" t="s">
        <v>88</v>
      </c>
      <c r="D42" s="120"/>
      <c r="E42" s="121" t="s">
        <v>9</v>
      </c>
      <c r="F42" s="122"/>
      <c r="G42" s="339"/>
      <c r="H42" s="340"/>
      <c r="I42" s="123" t="s">
        <v>1</v>
      </c>
      <c r="J42" s="124"/>
    </row>
    <row r="43" spans="1:10" s="22" customFormat="1" ht="15.95" customHeight="1">
      <c r="A43" s="76" t="s">
        <v>56</v>
      </c>
      <c r="B43" s="113"/>
      <c r="C43" s="115" t="s">
        <v>90</v>
      </c>
      <c r="D43" s="116"/>
      <c r="E43" s="228" t="s">
        <v>11</v>
      </c>
      <c r="F43" s="229"/>
      <c r="G43" s="337"/>
      <c r="H43" s="338"/>
      <c r="I43" s="117" t="s">
        <v>1</v>
      </c>
      <c r="J43" s="118"/>
    </row>
    <row r="44" spans="1:10" s="22" customFormat="1" ht="15.95" customHeight="1">
      <c r="A44" s="332"/>
      <c r="B44" s="333"/>
      <c r="C44" s="119" t="s">
        <v>74</v>
      </c>
      <c r="D44" s="120"/>
      <c r="E44" s="121" t="s">
        <v>10</v>
      </c>
      <c r="F44" s="122"/>
      <c r="G44" s="339"/>
      <c r="H44" s="340"/>
      <c r="I44" s="123" t="s">
        <v>17</v>
      </c>
      <c r="J44" s="124"/>
    </row>
    <row r="45" spans="1:10" s="22" customFormat="1" ht="18" customHeight="1">
      <c r="A45" s="76"/>
      <c r="B45" s="113"/>
      <c r="C45" s="78" t="s">
        <v>39</v>
      </c>
      <c r="D45" s="84"/>
      <c r="E45" s="100" t="s">
        <v>220</v>
      </c>
      <c r="F45" s="86"/>
      <c r="G45" s="316"/>
      <c r="H45" s="317"/>
      <c r="I45" s="105" t="s">
        <v>50</v>
      </c>
      <c r="J45" s="88"/>
    </row>
    <row r="46" spans="1:10" s="22" customFormat="1" ht="18" customHeight="1">
      <c r="A46" s="76" t="s">
        <v>57</v>
      </c>
      <c r="B46" s="113"/>
      <c r="C46" s="78" t="s">
        <v>33</v>
      </c>
      <c r="D46" s="84"/>
      <c r="E46" s="125" t="s">
        <v>154</v>
      </c>
      <c r="F46" s="80" t="s">
        <v>207</v>
      </c>
      <c r="G46" s="275"/>
      <c r="H46" s="275"/>
      <c r="I46" s="83" t="s">
        <v>18</v>
      </c>
      <c r="J46" s="108" t="s">
        <v>18</v>
      </c>
    </row>
    <row r="47" spans="1:10" s="22" customFormat="1" ht="18" customHeight="1" thickBot="1">
      <c r="A47" s="332"/>
      <c r="B47" s="333"/>
      <c r="C47" s="79" t="s">
        <v>34</v>
      </c>
      <c r="D47" s="126"/>
      <c r="E47" s="85" t="s">
        <v>221</v>
      </c>
      <c r="F47" s="86"/>
      <c r="G47" s="316"/>
      <c r="H47" s="317"/>
      <c r="I47" s="87" t="s">
        <v>1</v>
      </c>
      <c r="J47" s="88"/>
    </row>
    <row r="48" spans="1:10" ht="13.5" hidden="1" thickBot="1">
      <c r="A48" s="92" t="s">
        <v>12</v>
      </c>
      <c r="B48" s="93"/>
      <c r="C48" s="93"/>
      <c r="D48" s="93"/>
      <c r="E48" s="94"/>
      <c r="F48" s="93"/>
      <c r="G48" s="276"/>
      <c r="H48" s="276"/>
      <c r="I48" s="127"/>
      <c r="J48" s="128"/>
    </row>
    <row r="49" spans="1:10" s="22" customFormat="1" ht="18" customHeight="1" thickBot="1">
      <c r="A49" s="129" t="s">
        <v>12</v>
      </c>
      <c r="B49" s="130"/>
      <c r="C49" s="131" t="s">
        <v>34</v>
      </c>
      <c r="D49" s="132"/>
      <c r="E49" s="133" t="s">
        <v>222</v>
      </c>
      <c r="F49" s="134"/>
      <c r="G49" s="335"/>
      <c r="H49" s="336"/>
      <c r="I49" s="135" t="s">
        <v>1</v>
      </c>
      <c r="J49" s="136"/>
    </row>
    <row r="50" spans="1:10" s="22" customFormat="1" ht="5.25" customHeight="1">
      <c r="A50" s="137"/>
      <c r="B50" s="113"/>
      <c r="C50" s="113"/>
      <c r="D50" s="113"/>
      <c r="E50" s="138"/>
      <c r="F50" s="94"/>
      <c r="G50" s="139"/>
      <c r="H50" s="139"/>
      <c r="I50" s="94"/>
      <c r="J50" s="140"/>
    </row>
    <row r="51" spans="1:10" ht="33" customHeight="1">
      <c r="A51" s="327" t="s">
        <v>147</v>
      </c>
      <c r="B51" s="328"/>
      <c r="C51" s="328"/>
      <c r="D51" s="328"/>
      <c r="E51" s="328"/>
      <c r="F51" s="62"/>
      <c r="G51" s="62"/>
      <c r="H51" s="62"/>
      <c r="I51" s="62"/>
      <c r="J51" s="62"/>
    </row>
    <row r="52" spans="1:10">
      <c r="A52" s="141" t="s">
        <v>140</v>
      </c>
      <c r="B52" s="141"/>
      <c r="C52" s="141"/>
      <c r="D52" s="59">
        <v>38317</v>
      </c>
      <c r="E52" s="142"/>
      <c r="F52" s="142"/>
      <c r="G52" s="141"/>
      <c r="H52" s="141"/>
      <c r="I52" s="141"/>
      <c r="J52" s="143" t="s">
        <v>121</v>
      </c>
    </row>
    <row r="53" spans="1:10">
      <c r="A53" s="144" t="s">
        <v>149</v>
      </c>
      <c r="B53" s="145"/>
      <c r="C53" s="145"/>
      <c r="D53" s="145"/>
      <c r="E53" s="145"/>
      <c r="F53" s="145"/>
      <c r="G53" s="145"/>
      <c r="H53" s="145"/>
      <c r="I53" s="145"/>
      <c r="J53" s="145"/>
    </row>
    <row r="59" spans="1:10">
      <c r="G59" s="23"/>
      <c r="H59" s="23"/>
      <c r="I59" s="23"/>
    </row>
    <row r="69" spans="1:9">
      <c r="A69" s="24"/>
      <c r="G69" s="23"/>
      <c r="H69" s="23"/>
      <c r="I69" s="23"/>
    </row>
  </sheetData>
  <mergeCells count="48">
    <mergeCell ref="A12:B12"/>
    <mergeCell ref="A14:B14"/>
    <mergeCell ref="G25:H25"/>
    <mergeCell ref="A19:B19"/>
    <mergeCell ref="A23:B23"/>
    <mergeCell ref="G22:H22"/>
    <mergeCell ref="G23:H23"/>
    <mergeCell ref="G17:H17"/>
    <mergeCell ref="G18:H18"/>
    <mergeCell ref="G20:H20"/>
    <mergeCell ref="G19:H19"/>
    <mergeCell ref="G26:H26"/>
    <mergeCell ref="G27:H27"/>
    <mergeCell ref="G34:H34"/>
    <mergeCell ref="G36:H36"/>
    <mergeCell ref="A47:B47"/>
    <mergeCell ref="A34:B34"/>
    <mergeCell ref="A38:B38"/>
    <mergeCell ref="A41:B41"/>
    <mergeCell ref="G33:H33"/>
    <mergeCell ref="G39:H39"/>
    <mergeCell ref="G40:H40"/>
    <mergeCell ref="G45:H45"/>
    <mergeCell ref="G47:H47"/>
    <mergeCell ref="A51:E51"/>
    <mergeCell ref="G28:H28"/>
    <mergeCell ref="A27:B27"/>
    <mergeCell ref="A32:B32"/>
    <mergeCell ref="A30:B30"/>
    <mergeCell ref="A44:B44"/>
    <mergeCell ref="G37:H37"/>
    <mergeCell ref="G38:H38"/>
    <mergeCell ref="G29:H29"/>
    <mergeCell ref="G32:H32"/>
    <mergeCell ref="G49:H49"/>
    <mergeCell ref="G41:H41"/>
    <mergeCell ref="G42:H42"/>
    <mergeCell ref="G43:H43"/>
    <mergeCell ref="G44:H44"/>
    <mergeCell ref="C4:I4"/>
    <mergeCell ref="G15:H15"/>
    <mergeCell ref="G16:H16"/>
    <mergeCell ref="C5:I5"/>
    <mergeCell ref="C6:I6"/>
    <mergeCell ref="G10:H10"/>
    <mergeCell ref="C12:D12"/>
    <mergeCell ref="C13:D13"/>
    <mergeCell ref="C14:D14"/>
  </mergeCells>
  <phoneticPr fontId="0" type="noConversion"/>
  <dataValidations count="2">
    <dataValidation type="list" allowBlank="1" showInputMessage="1" showErrorMessage="1" sqref="G10:H10 G25:H25" xr:uid="{00000000-0002-0000-0200-000000000000}">
      <formula1>"I,II,III,IIII"</formula1>
    </dataValidation>
    <dataValidation type="list" allowBlank="1" showInputMessage="1" showErrorMessage="1" sqref="G36:H36" xr:uid="{00000000-0002-0000-0200-000001000000}">
      <formula1>"A,B,C,D"</formula1>
    </dataValidation>
  </dataValidations>
  <pageMargins left="0.78740157480314965" right="0.19685039370078741" top="0.59055118110236227" bottom="0.19685039370078741" header="0" footer="0"/>
  <pageSetup paperSize="9" scale="98" orientation="portrait" cellComments="atEnd" r:id="rId1"/>
  <headerFooter alignWithMargins="0">
    <oddFooter>&amp;L&amp;6&amp;F
09_PXXK_&amp;C&amp;8Stand: MEN 16.03.2017&amp;R&amp;6&amp;A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86" r:id="rId4" name="Drop Down 62">
              <controlPr locked="0" defaultSize="0" autoLine="0" autoPict="0" macro="[0]!Ausblenden">
                <anchor moveWithCells="1">
                  <from>
                    <xdr:col>2</xdr:col>
                    <xdr:colOff>0</xdr:colOff>
                    <xdr:row>11</xdr:row>
                    <xdr:rowOff>0</xdr:rowOff>
                  </from>
                  <to>
                    <xdr:col>4</xdr:col>
                    <xdr:colOff>9525</xdr:colOff>
                    <xdr:row>12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O84"/>
  <sheetViews>
    <sheetView view="pageBreakPreview" topLeftCell="A22" zoomScaleNormal="75" zoomScaleSheetLayoutView="75" workbookViewId="0">
      <selection activeCell="L57" sqref="L57"/>
    </sheetView>
  </sheetViews>
  <sheetFormatPr baseColWidth="10" defaultRowHeight="12.75"/>
  <cols>
    <col min="1" max="1" width="9" customWidth="1"/>
    <col min="2" max="6" width="11.7109375" customWidth="1"/>
    <col min="7" max="7" width="12.7109375" customWidth="1"/>
    <col min="8" max="9" width="5.7109375" customWidth="1"/>
    <col min="10" max="12" width="10.7109375" customWidth="1"/>
  </cols>
  <sheetData>
    <row r="1" spans="1:15" ht="14.25" customHeight="1">
      <c r="A1" s="149" t="s">
        <v>28</v>
      </c>
      <c r="B1" s="150"/>
      <c r="C1" s="149"/>
      <c r="D1" s="149"/>
      <c r="E1" s="149"/>
      <c r="F1" s="149"/>
      <c r="G1" s="149"/>
      <c r="H1" s="151"/>
      <c r="I1" s="152"/>
    </row>
    <row r="2" spans="1:15">
      <c r="A2" s="17"/>
      <c r="B2" s="17"/>
      <c r="C2" s="17"/>
      <c r="D2" s="17"/>
      <c r="E2" s="17"/>
      <c r="F2" s="17"/>
      <c r="G2" s="17"/>
      <c r="H2" s="17"/>
      <c r="I2" s="153"/>
    </row>
    <row r="3" spans="1:15" ht="9" customHeight="1">
      <c r="A3" s="55"/>
      <c r="B3" s="55"/>
      <c r="C3" s="55"/>
      <c r="D3" s="55"/>
      <c r="E3" s="55"/>
      <c r="F3" s="55"/>
      <c r="G3" s="55"/>
      <c r="H3" s="55"/>
      <c r="I3" s="154"/>
    </row>
    <row r="4" spans="1:15">
      <c r="A4" s="54" t="s">
        <v>92</v>
      </c>
      <c r="B4" s="55"/>
      <c r="C4" s="55"/>
      <c r="D4" s="55"/>
      <c r="E4" s="55"/>
      <c r="F4" s="52" t="s">
        <v>52</v>
      </c>
      <c r="G4" s="348" t="str">
        <f>IF('Daten-Eingabe'!A12="","",'Daten-Eingabe'!A12)</f>
        <v>?</v>
      </c>
      <c r="H4" s="349"/>
      <c r="I4" s="350"/>
    </row>
    <row r="5" spans="1:15" ht="6" customHeight="1">
      <c r="A5" s="55"/>
      <c r="B5" s="55"/>
      <c r="C5" s="55"/>
      <c r="D5" s="55"/>
      <c r="E5" s="55"/>
      <c r="F5" s="55"/>
      <c r="G5" s="55"/>
      <c r="H5" s="55"/>
      <c r="I5" s="154"/>
    </row>
    <row r="6" spans="1:15">
      <c r="A6" s="155" t="s">
        <v>75</v>
      </c>
      <c r="B6" s="55"/>
      <c r="C6" s="155"/>
      <c r="D6" s="155"/>
      <c r="E6" s="155"/>
      <c r="F6" s="155"/>
      <c r="G6" s="155"/>
      <c r="H6" s="155"/>
      <c r="I6" s="156" t="s">
        <v>24</v>
      </c>
    </row>
    <row r="7" spans="1:15" ht="2.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15">
      <c r="A8" s="55"/>
      <c r="B8" s="158" t="s">
        <v>13</v>
      </c>
      <c r="C8" s="158" t="s">
        <v>15</v>
      </c>
      <c r="D8" s="158" t="s">
        <v>14</v>
      </c>
      <c r="E8" s="159" t="s">
        <v>48</v>
      </c>
      <c r="F8" s="160"/>
      <c r="G8" s="161" t="s">
        <v>76</v>
      </c>
      <c r="H8" s="55"/>
      <c r="I8" s="157"/>
    </row>
    <row r="9" spans="1:15">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15" ht="8.1" customHeight="1">
      <c r="A10" s="55"/>
      <c r="B10" s="155"/>
      <c r="C10" s="155"/>
      <c r="D10" s="155"/>
      <c r="E10" s="155"/>
      <c r="F10" s="155"/>
      <c r="G10" s="155"/>
      <c r="H10" s="155"/>
      <c r="I10" s="164"/>
    </row>
    <row r="11" spans="1:15">
      <c r="A11" s="26" t="s">
        <v>146</v>
      </c>
      <c r="B11" s="55"/>
      <c r="C11" s="155"/>
      <c r="D11" s="155"/>
      <c r="E11" s="155"/>
      <c r="F11" s="155"/>
      <c r="G11" s="155"/>
      <c r="H11" s="155"/>
      <c r="I11" s="164"/>
    </row>
    <row r="12" spans="1:15" ht="2.1" customHeight="1">
      <c r="A12" s="55"/>
      <c r="B12" s="155"/>
      <c r="C12" s="155"/>
      <c r="D12" s="155"/>
      <c r="E12" s="155"/>
      <c r="F12" s="155"/>
      <c r="G12" s="155"/>
      <c r="H12" s="155"/>
      <c r="I12" s="164"/>
    </row>
    <row r="13" spans="1:15" ht="12.95" customHeight="1">
      <c r="A13" s="55"/>
      <c r="B13" s="165"/>
      <c r="C13" s="166" t="s">
        <v>13</v>
      </c>
      <c r="D13" s="166"/>
      <c r="E13" s="166" t="s">
        <v>14</v>
      </c>
      <c r="F13" s="166"/>
      <c r="G13" s="166" t="s">
        <v>76</v>
      </c>
      <c r="H13" s="155"/>
      <c r="I13" s="164"/>
    </row>
    <row r="14" spans="1:15"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15"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15" ht="8.1" customHeight="1">
      <c r="A16" s="55"/>
      <c r="B16" s="155"/>
      <c r="C16" s="155"/>
      <c r="D16" s="155"/>
      <c r="E16" s="155"/>
      <c r="F16" s="155"/>
      <c r="G16" s="155"/>
      <c r="H16" s="155"/>
      <c r="I16" s="164"/>
      <c r="O16" s="22"/>
    </row>
    <row r="17" spans="1:11">
      <c r="A17" s="155" t="s">
        <v>77</v>
      </c>
      <c r="B17" s="55"/>
      <c r="C17" s="155"/>
      <c r="D17" s="155"/>
      <c r="E17" s="155"/>
      <c r="F17" s="155"/>
      <c r="G17" s="155"/>
      <c r="H17" s="155"/>
      <c r="I17" s="164"/>
    </row>
    <row r="18" spans="1:11" ht="2.1" customHeight="1">
      <c r="A18" s="55"/>
      <c r="B18" s="155"/>
      <c r="C18" s="155"/>
      <c r="D18" s="155"/>
      <c r="E18" s="155"/>
      <c r="F18" s="155"/>
      <c r="G18" s="155"/>
      <c r="H18" s="155"/>
      <c r="I18" s="164"/>
    </row>
    <row r="19" spans="1:11" ht="12.95" customHeight="1">
      <c r="A19" s="55"/>
      <c r="B19" s="167" t="s">
        <v>157</v>
      </c>
      <c r="C19" s="166" t="s">
        <v>16</v>
      </c>
      <c r="D19" s="167" t="s">
        <v>158</v>
      </c>
      <c r="E19" s="166" t="s">
        <v>16</v>
      </c>
      <c r="F19" s="167" t="s">
        <v>159</v>
      </c>
      <c r="G19" s="169" t="s">
        <v>68</v>
      </c>
      <c r="H19" s="155"/>
      <c r="I19" s="164"/>
    </row>
    <row r="20" spans="1:1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11" ht="8.1" customHeight="1">
      <c r="A21" s="55"/>
      <c r="B21" s="155"/>
      <c r="C21" s="155"/>
      <c r="D21" s="155"/>
      <c r="E21" s="155"/>
      <c r="F21" s="155"/>
      <c r="G21" s="155"/>
      <c r="H21" s="155"/>
      <c r="I21" s="164"/>
    </row>
    <row r="22" spans="1:11">
      <c r="A22" s="155" t="s">
        <v>151</v>
      </c>
      <c r="B22" s="55"/>
      <c r="C22" s="155"/>
      <c r="D22" s="155"/>
      <c r="E22" s="155"/>
      <c r="F22" s="155"/>
      <c r="G22" s="155"/>
      <c r="H22" s="155"/>
      <c r="I22" s="164"/>
    </row>
    <row r="23" spans="1:11" ht="2.1" customHeight="1">
      <c r="A23" s="55"/>
      <c r="B23" s="155"/>
      <c r="C23" s="155"/>
      <c r="D23" s="155"/>
      <c r="E23" s="155"/>
      <c r="F23" s="155"/>
      <c r="G23" s="155"/>
      <c r="H23" s="155"/>
      <c r="I23" s="164"/>
    </row>
    <row r="24" spans="1:11" ht="12.95" customHeight="1">
      <c r="A24" s="55"/>
      <c r="B24" s="172"/>
      <c r="C24" s="17"/>
      <c r="D24" s="17"/>
      <c r="E24" s="167" t="s">
        <v>160</v>
      </c>
      <c r="F24" s="169" t="s">
        <v>23</v>
      </c>
      <c r="G24" s="167" t="s">
        <v>203</v>
      </c>
      <c r="H24" s="173"/>
      <c r="I24" s="164"/>
    </row>
    <row r="25" spans="1:11">
      <c r="A25" s="55"/>
      <c r="B25" s="181"/>
      <c r="C25" s="191" t="s">
        <v>65</v>
      </c>
      <c r="D25" s="193"/>
      <c r="E25" s="230" t="str">
        <f>IF('Daten-Eingabe'!$G$26="","",'Daten-Eingabe'!$G$26)</f>
        <v/>
      </c>
      <c r="F25" s="169" t="s">
        <v>23</v>
      </c>
      <c r="G25" s="168" t="e">
        <f>IF('Daten-Eingabe'!$H$11="","",IF('Daten-Eingabe'!$H$11=0,"",'Daten-Eingabe'!$G$11/'Daten-Eingabe'!$H$11))</f>
        <v>#VALUE!</v>
      </c>
      <c r="H25" s="173"/>
      <c r="I25" s="281" t="e">
        <f>IF(OR($E$25="",$E$25&gt;100000000,$G$25=""),"NEIN",IF($G$25&gt;$E$25,"NEIN","JA"))</f>
        <v>#VALUE!</v>
      </c>
    </row>
    <row r="26" spans="1:11" hidden="1">
      <c r="A26" s="55"/>
      <c r="B26" s="180" t="s">
        <v>66</v>
      </c>
      <c r="C26" s="181"/>
      <c r="D26" s="209" t="s">
        <v>58</v>
      </c>
      <c r="E26" s="177">
        <v>0</v>
      </c>
      <c r="F26" s="178" t="s">
        <v>23</v>
      </c>
      <c r="G26" s="177">
        <v>0</v>
      </c>
      <c r="H26" s="173"/>
      <c r="I26" s="179"/>
    </row>
    <row r="27" spans="1:11" hidden="1">
      <c r="A27" s="55"/>
      <c r="B27" s="180" t="s">
        <v>67</v>
      </c>
      <c r="C27" s="181"/>
      <c r="D27" s="182" t="s">
        <v>59</v>
      </c>
      <c r="E27" s="177">
        <v>0</v>
      </c>
      <c r="F27" s="178" t="s">
        <v>23</v>
      </c>
      <c r="G27" s="177">
        <v>0</v>
      </c>
      <c r="H27" s="173"/>
      <c r="I27" s="179"/>
    </row>
    <row r="28" spans="1:11" hidden="1">
      <c r="A28" s="55"/>
      <c r="B28" s="183"/>
      <c r="C28" s="171"/>
      <c r="D28" s="182" t="s">
        <v>60</v>
      </c>
      <c r="E28" s="177">
        <v>0</v>
      </c>
      <c r="F28" s="178" t="s">
        <v>23</v>
      </c>
      <c r="G28" s="177">
        <v>0</v>
      </c>
      <c r="H28" s="173"/>
      <c r="I28" s="179"/>
    </row>
    <row r="29" spans="1:11" ht="8.1" customHeight="1">
      <c r="A29" s="55"/>
      <c r="B29" s="155"/>
      <c r="C29" s="155"/>
      <c r="D29" s="155"/>
      <c r="E29" s="185"/>
      <c r="F29" s="186"/>
      <c r="G29" s="185"/>
      <c r="H29" s="173"/>
      <c r="I29" s="187"/>
    </row>
    <row r="30" spans="1:11" ht="2.1" hidden="1" customHeight="1">
      <c r="A30" s="55"/>
      <c r="B30" s="155"/>
      <c r="C30" s="155"/>
      <c r="D30" s="155"/>
      <c r="E30" s="155"/>
      <c r="F30" s="155"/>
      <c r="G30" s="156"/>
      <c r="H30" s="155"/>
      <c r="I30" s="164"/>
    </row>
    <row r="31" spans="1:11">
      <c r="A31" s="155" t="s">
        <v>78</v>
      </c>
      <c r="B31" s="55"/>
      <c r="C31" s="155"/>
      <c r="D31" s="155"/>
      <c r="E31" s="155"/>
      <c r="F31" s="155"/>
      <c r="G31" s="156"/>
      <c r="H31" s="155"/>
      <c r="I31" s="164"/>
      <c r="K31" s="238"/>
    </row>
    <row r="32" spans="1:11" ht="2.1" customHeight="1">
      <c r="A32" s="55"/>
      <c r="B32" s="155"/>
      <c r="C32" s="155"/>
      <c r="D32" s="155"/>
      <c r="E32" s="155"/>
      <c r="F32" s="155"/>
      <c r="G32" s="156"/>
      <c r="H32" s="155"/>
      <c r="I32" s="164"/>
      <c r="K32" s="238"/>
    </row>
    <row r="33" spans="1:11" ht="12.95" customHeight="1">
      <c r="A33" s="353" t="s">
        <v>202</v>
      </c>
      <c r="B33" s="354"/>
      <c r="C33" s="354"/>
      <c r="D33" s="354"/>
      <c r="E33" s="354"/>
      <c r="F33" s="354"/>
      <c r="G33" s="188" t="str">
        <f>IF('Daten-Eingabe'!$G$19="","DL fehlt",IF('Daten-Eingabe'!$G$18="","NUD fehlt",IF('Daten-Eingabe'!$G$17="","IZRS fehlt",IF('Daten-Eingabe'!$G$11="","",IF('Daten-Eingabe'!$G$11=0,"",('Daten-Eingabe'!$G$11+'Daten-Eingabe'!$G$17+'Daten-Eingabe'!$G$18+'Daten-Eingabe'!$G$19+'Daten-Eingabe'!$G$20)/'Daten-Eingabe'!$G$11)))))</f>
        <v>DL fehlt</v>
      </c>
      <c r="H33" s="155"/>
      <c r="I33" s="164"/>
      <c r="K33" s="274"/>
    </row>
    <row r="34" spans="1:11" ht="12.95" customHeight="1">
      <c r="A34" s="55"/>
      <c r="B34" s="17"/>
      <c r="C34" s="17"/>
      <c r="D34" s="161" t="s">
        <v>204</v>
      </c>
      <c r="E34" s="190"/>
      <c r="F34" s="169" t="s">
        <v>22</v>
      </c>
      <c r="G34" s="167" t="s">
        <v>162</v>
      </c>
      <c r="H34" s="173"/>
      <c r="I34" s="164"/>
    </row>
    <row r="35" spans="1:11" ht="12.95" customHeight="1">
      <c r="A35" s="55"/>
      <c r="B35" s="155"/>
      <c r="C35" s="155"/>
      <c r="D35" s="351" t="str">
        <f>IF('Daten-Eingabe'!$G$15="","R fehlt",IF($G$33="","Q fehlt",IF('Daten-Eingabe'!$G$16="","Anzahl  N  fehlt",($G$33*'Daten-Eingabe'!$G$11*'Daten-Eingabe'!$G$15)/'Daten-Eingabe'!$G$16)))</f>
        <v>R fehlt</v>
      </c>
      <c r="E35" s="352"/>
      <c r="F35" s="169" t="s">
        <v>22</v>
      </c>
      <c r="G35" s="168" t="str">
        <f>IF('Daten-Eingabe'!$G$37="","",'Daten-Eingabe'!$G$37)</f>
        <v/>
      </c>
      <c r="H35" s="173"/>
      <c r="I35" s="281" t="str">
        <f>IF(OR($G$33="",$G$35="",$G$35&gt;10000000),"NEIN",IF($D$35&gt;$G$35,"NEIN","JA"))</f>
        <v>NEIN</v>
      </c>
    </row>
    <row r="36" spans="1:11" ht="8.1" customHeight="1">
      <c r="A36" s="55"/>
      <c r="B36" s="155"/>
      <c r="C36" s="155"/>
      <c r="D36" s="155"/>
      <c r="E36" s="155"/>
      <c r="F36" s="155"/>
      <c r="G36" s="155"/>
      <c r="H36" s="155"/>
      <c r="I36" s="164"/>
    </row>
    <row r="37" spans="1:11">
      <c r="A37" s="155" t="s">
        <v>150</v>
      </c>
      <c r="B37" s="55"/>
      <c r="C37" s="155"/>
      <c r="D37" s="155"/>
      <c r="E37" s="155"/>
      <c r="F37" s="155"/>
      <c r="G37" s="155"/>
      <c r="H37" s="155"/>
      <c r="I37" s="164"/>
    </row>
    <row r="38" spans="1:11" ht="2.1" customHeight="1">
      <c r="A38" s="55"/>
      <c r="B38" s="155"/>
      <c r="C38" s="155"/>
      <c r="D38" s="155"/>
      <c r="E38" s="155"/>
      <c r="F38" s="155"/>
      <c r="G38" s="155"/>
      <c r="H38" s="155"/>
      <c r="I38" s="164"/>
    </row>
    <row r="39" spans="1:11" ht="12.95" customHeight="1">
      <c r="A39" s="55"/>
      <c r="B39" s="172"/>
      <c r="C39" s="17"/>
      <c r="D39" s="17"/>
      <c r="E39" s="167" t="s">
        <v>182</v>
      </c>
      <c r="F39" s="169" t="s">
        <v>23</v>
      </c>
      <c r="G39" s="167" t="s">
        <v>203</v>
      </c>
      <c r="H39" s="173"/>
      <c r="I39" s="164"/>
    </row>
    <row r="40" spans="1:11">
      <c r="A40" s="55"/>
      <c r="B40" s="181"/>
      <c r="C40" s="191" t="s">
        <v>65</v>
      </c>
      <c r="D40" s="193"/>
      <c r="E40" s="230" t="str">
        <f>IF('Daten-Eingabe'!$G$40="","",'Daten-Eingabe'!$G$40)</f>
        <v/>
      </c>
      <c r="F40" s="169" t="s">
        <v>23</v>
      </c>
      <c r="G40" s="162" t="e">
        <f>IF('Daten-Eingabe'!$H$11="","",IF('Daten-Eingabe'!$H$11="","",'Daten-Eingabe'!$G$11/'Daten-Eingabe'!$H$11))</f>
        <v>#VALUE!</v>
      </c>
      <c r="H40" s="173"/>
      <c r="I40" s="281" t="e">
        <f>IF(OR($G$40=0,$G$40="",$E$40="",$E$40&gt;100000000),"NEIN",IF($G$40&gt;$E$40,"NEIN","JA"))</f>
        <v>#VALUE!</v>
      </c>
    </row>
    <row r="41" spans="1:11" ht="2.1" hidden="1" customHeight="1">
      <c r="A41" s="55"/>
      <c r="B41" s="180" t="s">
        <v>66</v>
      </c>
      <c r="C41" s="181"/>
      <c r="D41" s="210" t="s">
        <v>58</v>
      </c>
      <c r="E41" s="194">
        <v>0</v>
      </c>
      <c r="F41" s="169" t="s">
        <v>23</v>
      </c>
      <c r="G41" s="194">
        <v>0</v>
      </c>
      <c r="H41" s="211"/>
      <c r="I41" s="212"/>
    </row>
    <row r="42" spans="1:11" ht="2.1" hidden="1" customHeight="1">
      <c r="A42" s="55"/>
      <c r="B42" s="180" t="s">
        <v>67</v>
      </c>
      <c r="C42" s="181"/>
      <c r="D42" s="208" t="s">
        <v>59</v>
      </c>
      <c r="E42" s="194">
        <v>0</v>
      </c>
      <c r="F42" s="169" t="s">
        <v>23</v>
      </c>
      <c r="G42" s="194">
        <v>0</v>
      </c>
      <c r="H42" s="211"/>
      <c r="I42" s="212"/>
    </row>
    <row r="43" spans="1:11" ht="2.1" hidden="1" customHeight="1">
      <c r="A43" s="55"/>
      <c r="B43" s="183"/>
      <c r="C43" s="171"/>
      <c r="D43" s="208" t="s">
        <v>60</v>
      </c>
      <c r="E43" s="177">
        <v>0</v>
      </c>
      <c r="F43" s="169" t="s">
        <v>23</v>
      </c>
      <c r="G43" s="177">
        <v>0</v>
      </c>
      <c r="H43" s="211"/>
      <c r="I43" s="179"/>
    </row>
    <row r="44" spans="1:11" ht="2.1" hidden="1" customHeight="1">
      <c r="A44" s="55"/>
      <c r="B44" s="155"/>
      <c r="C44" s="155"/>
      <c r="D44" s="213"/>
      <c r="E44" s="214"/>
      <c r="F44" s="186"/>
      <c r="G44" s="214"/>
      <c r="H44" s="211"/>
      <c r="I44" s="179"/>
    </row>
    <row r="45" spans="1:11" ht="2.1" hidden="1" customHeight="1">
      <c r="A45" s="55" t="s">
        <v>61</v>
      </c>
      <c r="B45" s="155"/>
      <c r="C45" s="155"/>
      <c r="D45" s="213"/>
      <c r="E45" s="214"/>
      <c r="F45" s="186"/>
      <c r="G45" s="214"/>
      <c r="H45" s="211"/>
      <c r="I45" s="179"/>
    </row>
    <row r="46" spans="1:11" ht="2.1" hidden="1" customHeight="1">
      <c r="A46" s="55"/>
      <c r="B46" s="155"/>
      <c r="C46" s="155"/>
      <c r="D46" s="213"/>
      <c r="E46" s="214"/>
      <c r="F46" s="186"/>
      <c r="G46" s="214"/>
      <c r="H46" s="211"/>
      <c r="I46" s="179"/>
    </row>
    <row r="47" spans="1:11" ht="2.1" hidden="1" customHeight="1">
      <c r="A47" s="55"/>
      <c r="B47" s="155"/>
      <c r="C47" s="155"/>
      <c r="D47" s="215" t="s">
        <v>79</v>
      </c>
      <c r="E47" s="216"/>
      <c r="F47" s="169" t="s">
        <v>23</v>
      </c>
      <c r="G47" s="217" t="s">
        <v>70</v>
      </c>
      <c r="H47" s="211"/>
      <c r="I47" s="179"/>
    </row>
    <row r="48" spans="1:11" ht="2.1" hidden="1" customHeight="1">
      <c r="A48" s="55"/>
      <c r="B48" s="155"/>
      <c r="C48" s="155"/>
      <c r="D48" s="359">
        <v>0</v>
      </c>
      <c r="E48" s="360"/>
      <c r="F48" s="169" t="s">
        <v>23</v>
      </c>
      <c r="G48" s="177">
        <v>0</v>
      </c>
      <c r="H48" s="211"/>
      <c r="I48" s="179"/>
    </row>
    <row r="49" spans="1:9" ht="2.1" hidden="1" customHeight="1">
      <c r="A49" s="55"/>
      <c r="B49" s="155"/>
      <c r="C49" s="155"/>
      <c r="D49" s="218"/>
      <c r="E49" s="219"/>
      <c r="F49" s="186"/>
      <c r="G49" s="214"/>
      <c r="H49" s="211"/>
      <c r="I49" s="179"/>
    </row>
    <row r="50" spans="1:9" ht="2.1" hidden="1" customHeight="1">
      <c r="A50" s="55" t="s">
        <v>85</v>
      </c>
      <c r="B50" s="155"/>
      <c r="C50" s="155"/>
      <c r="D50" s="213"/>
      <c r="E50" s="214"/>
      <c r="F50" s="186"/>
      <c r="G50" s="214"/>
      <c r="H50" s="211"/>
      <c r="I50" s="179"/>
    </row>
    <row r="51" spans="1:9" ht="2.1" hidden="1" customHeight="1">
      <c r="A51" s="55"/>
      <c r="B51" s="155"/>
      <c r="C51" s="155"/>
      <c r="D51" s="213"/>
      <c r="E51" s="214"/>
      <c r="F51" s="186"/>
      <c r="G51" s="214"/>
      <c r="H51" s="211"/>
      <c r="I51" s="179"/>
    </row>
    <row r="52" spans="1:9" ht="2.1" hidden="1" customHeight="1">
      <c r="A52" s="55"/>
      <c r="B52" s="155"/>
      <c r="C52" s="155"/>
      <c r="D52" s="215" t="s">
        <v>80</v>
      </c>
      <c r="E52" s="216"/>
      <c r="F52" s="169" t="s">
        <v>23</v>
      </c>
      <c r="G52" s="217" t="s">
        <v>71</v>
      </c>
      <c r="H52" s="211"/>
      <c r="I52" s="179"/>
    </row>
    <row r="53" spans="1:9" ht="2.1" hidden="1" customHeight="1">
      <c r="A53" s="55"/>
      <c r="B53" s="155"/>
      <c r="C53" s="155"/>
      <c r="D53" s="359">
        <v>0</v>
      </c>
      <c r="E53" s="360"/>
      <c r="F53" s="169" t="s">
        <v>23</v>
      </c>
      <c r="G53" s="177">
        <v>0</v>
      </c>
      <c r="H53" s="213"/>
      <c r="I53" s="212"/>
    </row>
    <row r="54" spans="1:9" ht="8.1" customHeight="1">
      <c r="A54" s="55"/>
      <c r="B54" s="155"/>
      <c r="C54" s="155"/>
      <c r="D54" s="56"/>
      <c r="E54" s="195"/>
      <c r="F54" s="186"/>
      <c r="G54" s="185"/>
      <c r="H54" s="155"/>
      <c r="I54" s="164"/>
    </row>
    <row r="55" spans="1:9">
      <c r="A55" s="155" t="s">
        <v>141</v>
      </c>
      <c r="B55" s="55"/>
      <c r="C55" s="155"/>
      <c r="D55" s="155"/>
      <c r="E55" s="155"/>
      <c r="F55" s="155"/>
      <c r="G55" s="155"/>
      <c r="H55" s="155"/>
      <c r="I55" s="164"/>
    </row>
    <row r="56" spans="1:9" ht="2.1" customHeight="1">
      <c r="A56" s="55"/>
      <c r="B56" s="155"/>
      <c r="C56" s="155"/>
      <c r="D56" s="155"/>
      <c r="E56" s="155"/>
      <c r="F56" s="155"/>
      <c r="G56" s="155"/>
      <c r="H56" s="155"/>
      <c r="I56" s="164"/>
    </row>
    <row r="57" spans="1:9" ht="12.95" customHeight="1">
      <c r="A57" s="55"/>
      <c r="B57" s="155"/>
      <c r="C57" s="155"/>
      <c r="D57" s="155"/>
      <c r="E57" s="167" t="s">
        <v>165</v>
      </c>
      <c r="F57" s="169" t="s">
        <v>23</v>
      </c>
      <c r="G57" s="167" t="s">
        <v>166</v>
      </c>
      <c r="H57" s="173"/>
      <c r="I57" s="164"/>
    </row>
    <row r="58" spans="1:9">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9" ht="8.25" customHeight="1">
      <c r="A59" s="55"/>
      <c r="B59" s="155"/>
      <c r="C59" s="155"/>
      <c r="D59" s="155"/>
      <c r="E59" s="155"/>
      <c r="F59" s="155"/>
      <c r="G59" s="155"/>
      <c r="H59" s="155"/>
      <c r="I59" s="164"/>
    </row>
    <row r="60" spans="1:9" ht="12.95" customHeight="1">
      <c r="A60" s="155" t="s">
        <v>144</v>
      </c>
      <c r="B60" s="55"/>
      <c r="C60" s="155"/>
      <c r="D60" s="155"/>
      <c r="E60" s="155"/>
      <c r="F60" s="155"/>
      <c r="G60" s="155"/>
      <c r="H60" s="155"/>
      <c r="I60" s="164"/>
    </row>
    <row r="61" spans="1:9" ht="2.1" customHeight="1">
      <c r="A61" s="55"/>
      <c r="B61" s="155"/>
      <c r="C61" s="155"/>
      <c r="D61" s="155"/>
      <c r="E61" s="155"/>
      <c r="F61" s="155"/>
      <c r="G61" s="155"/>
      <c r="H61" s="155"/>
      <c r="I61" s="164"/>
    </row>
    <row r="62" spans="1:9" ht="12.95" customHeight="1">
      <c r="A62" s="55"/>
      <c r="B62" s="155"/>
      <c r="C62" s="155"/>
      <c r="D62" s="155"/>
      <c r="E62" s="196" t="s">
        <v>205</v>
      </c>
      <c r="F62" s="169" t="s">
        <v>23</v>
      </c>
      <c r="G62" s="167" t="s">
        <v>186</v>
      </c>
      <c r="H62" s="173"/>
      <c r="I62" s="164"/>
    </row>
    <row r="63" spans="1:9" ht="12.95" customHeight="1">
      <c r="A63" s="55"/>
      <c r="B63" s="155"/>
      <c r="C63" s="155"/>
      <c r="D63" s="155"/>
      <c r="E63" s="273" t="str">
        <f>IF('Daten-Eingabe'!$G$16="","",IF('Daten-Eingabe'!$G$16=0,"",'Daten-Eingabe'!$H$11*'Daten-Eingabe'!$G$15/'Daten-Eingabe'!$G$16^0.5))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9" ht="8.1" customHeight="1">
      <c r="A64" s="55"/>
      <c r="B64" s="155"/>
      <c r="C64" s="155"/>
      <c r="D64" s="155"/>
      <c r="E64" s="155"/>
      <c r="F64" s="155"/>
      <c r="G64" s="155"/>
      <c r="H64" s="155"/>
      <c r="I64" s="198"/>
    </row>
    <row r="65" spans="1:9">
      <c r="A65" s="155" t="s">
        <v>142</v>
      </c>
      <c r="B65" s="55"/>
      <c r="C65" s="155"/>
      <c r="D65" s="155"/>
      <c r="E65" s="155"/>
      <c r="F65" s="155"/>
      <c r="G65" s="155"/>
      <c r="H65" s="155"/>
      <c r="I65" s="198"/>
    </row>
    <row r="66" spans="1:9" ht="2.1" customHeight="1">
      <c r="A66" s="55"/>
      <c r="B66" s="155"/>
      <c r="C66" s="155"/>
      <c r="D66" s="155"/>
      <c r="E66" s="155"/>
      <c r="F66" s="155"/>
      <c r="G66" s="155"/>
      <c r="H66" s="155"/>
      <c r="I66" s="198"/>
    </row>
    <row r="67" spans="1:9" ht="13.5">
      <c r="A67" s="55"/>
      <c r="B67" s="155"/>
      <c r="C67" s="270" t="s">
        <v>143</v>
      </c>
      <c r="D67" s="361" t="s">
        <v>169</v>
      </c>
      <c r="E67" s="356"/>
      <c r="F67" s="169" t="s">
        <v>23</v>
      </c>
      <c r="G67" s="167" t="s">
        <v>172</v>
      </c>
      <c r="H67" s="173"/>
      <c r="I67" s="198"/>
    </row>
    <row r="68" spans="1:9">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c r="A69" s="55"/>
      <c r="B69" s="155"/>
      <c r="C69" s="268"/>
      <c r="D69" s="266"/>
      <c r="E69" s="267"/>
      <c r="F69" s="221"/>
      <c r="G69" s="222"/>
      <c r="H69" s="173"/>
      <c r="I69" s="265"/>
    </row>
    <row r="70" spans="1:9" ht="13.5">
      <c r="A70" s="55"/>
      <c r="B70" s="155"/>
      <c r="C70" s="270" t="s">
        <v>148</v>
      </c>
      <c r="D70" s="355" t="s">
        <v>206</v>
      </c>
      <c r="E70" s="356"/>
      <c r="F70" s="169" t="s">
        <v>23</v>
      </c>
      <c r="G70" s="199" t="s">
        <v>173</v>
      </c>
      <c r="H70" s="173"/>
      <c r="I70" s="198"/>
    </row>
    <row r="71" spans="1:9">
      <c r="A71" s="55"/>
      <c r="B71" s="155"/>
      <c r="C71" s="277"/>
      <c r="D71" s="357" t="str">
        <f>IF('Daten-Eingabe'!$G$39="","",IF(OR('Daten-Eingabe'!$G$37=0,'Daten-Eingabe'!$G$16=0),"",'Daten-Eingabe'!$G$39*1000*'Daten-Eingabe'!$G$27*'Daten-Eingabe'!$G$15*'Daten-Eingabe'!$H$11/('Daten-Eingabe'!$G$37*'Daten-Eingabe'!$G$16)))</f>
        <v/>
      </c>
      <c r="E71" s="358"/>
      <c r="F71" s="169" t="s">
        <v>23</v>
      </c>
      <c r="G71" s="168" t="str">
        <f>IF('Daten-Eingabe'!$G$29="","",'Daten-Eingabe'!$G$29)</f>
        <v/>
      </c>
      <c r="H71" s="173"/>
      <c r="I71" s="281" t="str">
        <f>IF(OR($D$71&gt;1000000,$G$71="",$D$71=""),"NEIN",IF($G$71&gt;$D$71,"NEIN","JA"))</f>
        <v>NEIN</v>
      </c>
    </row>
    <row r="72" spans="1:9" ht="8.1" customHeight="1">
      <c r="A72" s="55"/>
      <c r="B72" s="155"/>
      <c r="C72" s="155"/>
      <c r="D72" s="155"/>
      <c r="E72" s="155"/>
      <c r="F72" s="155"/>
      <c r="G72" s="155"/>
      <c r="H72" s="155"/>
      <c r="I72" s="198"/>
    </row>
    <row r="73" spans="1:9">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55"/>
      <c r="B77" s="155"/>
      <c r="C77" s="155"/>
      <c r="D77" s="155"/>
      <c r="E77" s="155"/>
      <c r="F77" s="155"/>
      <c r="G77" s="155"/>
      <c r="H77" s="155"/>
      <c r="I77" s="198"/>
    </row>
    <row r="78" spans="1:9">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220"/>
      <c r="D80" s="221"/>
      <c r="E80" s="158" t="s">
        <v>177</v>
      </c>
      <c r="F80" s="169" t="s">
        <v>22</v>
      </c>
      <c r="G80" s="158" t="s">
        <v>178</v>
      </c>
      <c r="H80" s="173"/>
      <c r="I80" s="198"/>
    </row>
    <row r="81" spans="1:9">
      <c r="A81" s="55"/>
      <c r="B81" s="155"/>
      <c r="C81" s="222"/>
      <c r="D81" s="221"/>
      <c r="E81" s="197" t="str">
        <f>IF(OR('Daten-Eingabe'!$G$23="",'Daten-Eingabe'!$G$23=0),"",'Daten-Eingabe'!$G$22/'Daten-Eingabe'!$G$23)</f>
        <v/>
      </c>
      <c r="F81" s="30" t="s">
        <v>22</v>
      </c>
      <c r="G81" s="230" t="str">
        <f>IF('Daten-Eingabe'!$G$34="","",'Daten-Eingabe'!$G$34)</f>
        <v/>
      </c>
      <c r="H81" s="173"/>
      <c r="I81" s="281" t="str">
        <f>IF($G$81&gt;1000000,"NEIN",IF($G$81="","NEIN",IF($G$81&lt;$E$81,"NEIN","JA")))</f>
        <v>NEIN</v>
      </c>
    </row>
    <row r="82" spans="1:9" ht="129.94999999999999" customHeight="1">
      <c r="A82" s="55"/>
      <c r="B82" s="155"/>
      <c r="C82" s="155"/>
      <c r="D82" s="155"/>
      <c r="E82" s="155"/>
      <c r="F82" s="155"/>
      <c r="G82" s="155"/>
      <c r="H82" s="155"/>
      <c r="I82" s="200"/>
    </row>
    <row r="83" spans="1:9">
      <c r="A83" s="141" t="s">
        <v>140</v>
      </c>
      <c r="B83" s="201"/>
      <c r="C83" s="202"/>
      <c r="D83" s="202"/>
      <c r="E83" s="59">
        <f>'Daten-Eingabe'!D52</f>
        <v>38317</v>
      </c>
      <c r="F83" s="203"/>
      <c r="G83" s="202"/>
      <c r="H83" s="202"/>
      <c r="I83" s="58" t="s">
        <v>122</v>
      </c>
    </row>
    <row r="84" spans="1:9">
      <c r="A84" s="57" t="s">
        <v>123</v>
      </c>
      <c r="B84" s="17"/>
      <c r="C84" s="204"/>
      <c r="D84" s="204"/>
      <c r="E84" s="204"/>
      <c r="F84" s="204"/>
      <c r="G84" s="204"/>
      <c r="H84" s="204"/>
      <c r="I84" s="204"/>
    </row>
  </sheetData>
  <mergeCells count="9">
    <mergeCell ref="G4:I4"/>
    <mergeCell ref="D35:E35"/>
    <mergeCell ref="A33:F33"/>
    <mergeCell ref="D70:E70"/>
    <mergeCell ref="D71:E71"/>
    <mergeCell ref="D53:E53"/>
    <mergeCell ref="D48:E48"/>
    <mergeCell ref="D67:E67"/>
    <mergeCell ref="D68:E68"/>
  </mergeCells>
  <phoneticPr fontId="0" type="noConversion"/>
  <conditionalFormatting sqref="I10">
    <cfRule type="cellIs" dxfId="24" priority="1" stopIfTrue="1" operator="equal">
      <formula>"NEIN"</formula>
    </cfRule>
  </conditionalFormatting>
  <conditionalFormatting sqref="I69">
    <cfRule type="cellIs" dxfId="23" priority="2" stopIfTrue="1" operator="equal">
      <formula>"NEIN"</formula>
    </cfRule>
    <cfRule type="cellIs" dxfId="22" priority="3" stopIfTrue="1" operator="equal">
      <formula>""</formula>
    </cfRule>
  </conditionalFormatting>
  <conditionalFormatting sqref="I9 I81 I14:I15 I20 I25 I35 I40 I58 I63 I68 I71 I76">
    <cfRule type="cellIs" dxfId="21" priority="4" stopIfTrue="1" operator="equal">
      <formula>"NEIN"</formula>
    </cfRule>
    <cfRule type="cellIs" dxfId="20" priority="5" stopIfTrue="1" operator="equal">
      <formula>""</formula>
    </cfRule>
  </conditionalFormatting>
  <pageMargins left="0.78740157480314965" right="0.19685039370078741" top="0.39370078740157483" bottom="0.39370078740157483" header="0.51181102362204722" footer="0.51181102362204722"/>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021"/>
  <dimension ref="A1:K84"/>
  <sheetViews>
    <sheetView workbookViewId="0">
      <selection activeCell="G4" sqref="G4:I4"/>
    </sheetView>
  </sheetViews>
  <sheetFormatPr baseColWidth="10" defaultRowHeight="12.75"/>
  <cols>
    <col min="1" max="1" width="9" customWidth="1"/>
    <col min="2" max="6" width="11.7109375" customWidth="1"/>
    <col min="7" max="7" width="12.7109375" customWidth="1"/>
    <col min="8" max="9" width="5.7109375" customWidth="1"/>
    <col min="10" max="12" width="10.7109375" customWidth="1"/>
  </cols>
  <sheetData>
    <row r="1" spans="1:9" ht="14.25">
      <c r="A1" s="149" t="s">
        <v>28</v>
      </c>
      <c r="B1" s="150"/>
      <c r="C1" s="149"/>
      <c r="D1" s="149"/>
      <c r="E1" s="149"/>
      <c r="F1" s="149"/>
      <c r="G1" s="149"/>
      <c r="H1" s="151"/>
      <c r="I1" s="152"/>
    </row>
    <row r="2" spans="1:9">
      <c r="A2" s="17"/>
      <c r="B2" s="17"/>
      <c r="C2" s="17"/>
      <c r="D2" s="17"/>
      <c r="E2" s="17"/>
      <c r="F2" s="17"/>
      <c r="G2" s="17"/>
      <c r="H2" s="17"/>
      <c r="I2" s="153"/>
    </row>
    <row r="3" spans="1:9" ht="9" customHeight="1">
      <c r="A3" s="17"/>
      <c r="B3" s="17"/>
      <c r="C3" s="17"/>
      <c r="D3" s="17"/>
      <c r="E3" s="17"/>
      <c r="F3" s="17"/>
      <c r="G3" s="17"/>
      <c r="H3" s="17"/>
      <c r="I3" s="153"/>
    </row>
    <row r="4" spans="1:9">
      <c r="A4" s="54" t="s">
        <v>93</v>
      </c>
      <c r="B4" s="55"/>
      <c r="C4" s="55"/>
      <c r="D4" s="55"/>
      <c r="E4" s="55"/>
      <c r="F4" s="52" t="s">
        <v>52</v>
      </c>
      <c r="G4" s="348" t="str">
        <f>IF('Daten-Eingabe'!A12="","",'Daten-Eingabe'!A12)</f>
        <v>?</v>
      </c>
      <c r="H4" s="349"/>
      <c r="I4" s="350"/>
    </row>
    <row r="5" spans="1:9" ht="3.75" customHeight="1">
      <c r="A5" s="55"/>
      <c r="B5" s="55"/>
      <c r="C5" s="55"/>
      <c r="D5" s="55"/>
      <c r="E5" s="55"/>
      <c r="F5" s="55"/>
      <c r="G5" s="55"/>
      <c r="H5" s="55"/>
      <c r="I5" s="154"/>
    </row>
    <row r="6" spans="1:9">
      <c r="A6" s="155" t="s">
        <v>75</v>
      </c>
      <c r="B6" s="55"/>
      <c r="C6" s="155"/>
      <c r="D6" s="155"/>
      <c r="E6" s="155"/>
      <c r="F6" s="155"/>
      <c r="G6" s="155"/>
      <c r="H6" s="155"/>
      <c r="I6" s="156" t="s">
        <v>24</v>
      </c>
    </row>
    <row r="7" spans="1:9" ht="13.5" hidden="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55"/>
      <c r="B8" s="158" t="s">
        <v>13</v>
      </c>
      <c r="C8" s="158" t="s">
        <v>15</v>
      </c>
      <c r="D8" s="158" t="s">
        <v>14</v>
      </c>
      <c r="E8" s="159" t="s">
        <v>48</v>
      </c>
      <c r="F8" s="160"/>
      <c r="G8" s="161" t="s">
        <v>76</v>
      </c>
      <c r="H8" s="55"/>
      <c r="I8" s="157"/>
    </row>
    <row r="9" spans="1:9" ht="12.95" customHeight="1">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8.1" customHeight="1">
      <c r="A16" s="55"/>
      <c r="B16" s="155"/>
      <c r="C16" s="155"/>
      <c r="D16" s="155"/>
      <c r="E16" s="155"/>
      <c r="F16" s="155"/>
      <c r="G16" s="155"/>
      <c r="H16" s="155"/>
      <c r="I16" s="164"/>
    </row>
    <row r="17" spans="1:11">
      <c r="A17" s="155" t="s">
        <v>77</v>
      </c>
      <c r="B17" s="55"/>
      <c r="C17" s="155"/>
      <c r="D17" s="155"/>
      <c r="E17" s="155"/>
      <c r="F17" s="155"/>
      <c r="G17" s="155"/>
      <c r="H17" s="155"/>
      <c r="I17" s="164"/>
    </row>
    <row r="18" spans="1:11" ht="2.1" customHeight="1">
      <c r="A18" s="55"/>
      <c r="B18" s="155"/>
      <c r="C18" s="155"/>
      <c r="D18" s="155"/>
      <c r="E18" s="155"/>
      <c r="F18" s="155"/>
      <c r="G18" s="155"/>
      <c r="H18" s="155"/>
      <c r="I18" s="164"/>
    </row>
    <row r="19" spans="1:11" ht="12.95" customHeight="1">
      <c r="A19" s="55"/>
      <c r="B19" s="167" t="s">
        <v>157</v>
      </c>
      <c r="C19" s="166" t="s">
        <v>16</v>
      </c>
      <c r="D19" s="167" t="s">
        <v>158</v>
      </c>
      <c r="E19" s="166" t="s">
        <v>16</v>
      </c>
      <c r="F19" s="167" t="s">
        <v>159</v>
      </c>
      <c r="G19" s="169" t="s">
        <v>68</v>
      </c>
      <c r="H19" s="155"/>
      <c r="I19" s="164"/>
    </row>
    <row r="20" spans="1:11" ht="12.95" customHeight="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11" ht="8.1" customHeight="1">
      <c r="A21" s="55"/>
      <c r="B21" s="155"/>
      <c r="C21" s="155"/>
      <c r="D21" s="155"/>
      <c r="E21" s="155"/>
      <c r="F21" s="155"/>
      <c r="G21" s="155"/>
      <c r="H21" s="155"/>
      <c r="I21" s="164"/>
    </row>
    <row r="22" spans="1:11">
      <c r="A22" s="155" t="s">
        <v>151</v>
      </c>
      <c r="B22" s="55"/>
      <c r="C22" s="155"/>
      <c r="D22" s="155"/>
      <c r="E22" s="155"/>
      <c r="F22" s="155"/>
      <c r="G22" s="155"/>
      <c r="H22" s="155"/>
      <c r="I22" s="164"/>
    </row>
    <row r="23" spans="1:11" ht="2.1" customHeight="1">
      <c r="A23" s="55"/>
      <c r="B23" s="155"/>
      <c r="C23" s="155"/>
      <c r="D23" s="155"/>
      <c r="E23" s="155"/>
      <c r="F23" s="155"/>
      <c r="G23" s="155"/>
      <c r="H23" s="155"/>
      <c r="I23" s="164"/>
    </row>
    <row r="24" spans="1:11" ht="12.95" customHeight="1">
      <c r="A24" s="55"/>
      <c r="B24" s="171"/>
      <c r="C24" s="171"/>
      <c r="D24" s="172"/>
      <c r="E24" s="167" t="s">
        <v>160</v>
      </c>
      <c r="F24" s="169" t="s">
        <v>23</v>
      </c>
      <c r="G24" s="167" t="s">
        <v>198</v>
      </c>
      <c r="H24" s="173"/>
      <c r="I24" s="164"/>
    </row>
    <row r="25" spans="1:11" ht="12.95" hidden="1" customHeight="1" thickBot="1">
      <c r="A25" s="55"/>
      <c r="B25" s="205" t="s">
        <v>65</v>
      </c>
      <c r="C25" s="206"/>
      <c r="D25" s="176"/>
      <c r="E25" s="177">
        <f>'Daten-Eingabe'!G26</f>
        <v>0</v>
      </c>
      <c r="F25" s="178" t="s">
        <v>23</v>
      </c>
      <c r="G25" s="177" t="e">
        <f>IF('Daten-Eingabe'!H11=0,0,'Daten-Eingabe'!G11/'Daten-Eingabe'!H11)</f>
        <v>#VALUE!</v>
      </c>
      <c r="H25" s="173"/>
      <c r="I25" s="179"/>
    </row>
    <row r="26" spans="1:11" ht="12.95" customHeight="1">
      <c r="A26" s="55"/>
      <c r="B26" s="180" t="s">
        <v>113</v>
      </c>
      <c r="C26" s="181"/>
      <c r="D26" s="182" t="s">
        <v>58</v>
      </c>
      <c r="E26" s="230" t="str">
        <f>IF('Daten-Eingabe'!$G$26="","",'Daten-Eingabe'!$G$26)</f>
        <v/>
      </c>
      <c r="F26" s="169" t="s">
        <v>23</v>
      </c>
      <c r="G26" s="168" t="str">
        <f>IF('Daten-Eingabe'!$H$12="","",IF('Daten-Eingabe'!$H$12=0,"",'Daten-Eingabe'!$G$12/'Daten-Eingabe'!$H$12))</f>
        <v/>
      </c>
      <c r="H26" s="173"/>
      <c r="I26" s="281" t="str">
        <f>IF(OR($E$26="",$E$26&gt;100000000,$G$26=""),"NEIN",IF($G$26&gt;$E$26,"NEIN","JA"))</f>
        <v>NEIN</v>
      </c>
    </row>
    <row r="27" spans="1:11" ht="12.95" customHeight="1">
      <c r="A27" s="55"/>
      <c r="B27" s="183"/>
      <c r="C27" s="184"/>
      <c r="D27" s="182" t="s">
        <v>59</v>
      </c>
      <c r="E27" s="230" t="str">
        <f>IF('Daten-Eingabe'!$G$26="","",'Daten-Eingabe'!$G$26)</f>
        <v/>
      </c>
      <c r="F27" s="169" t="s">
        <v>23</v>
      </c>
      <c r="G27" s="168" t="str">
        <f>IF('Daten-Eingabe'!$H$13="","",IF('Daten-Eingabe'!$H$13=0,"",'Daten-Eingabe'!$G$13/'Daten-Eingabe'!$H$13))</f>
        <v/>
      </c>
      <c r="H27" s="173"/>
      <c r="I27" s="281" t="str">
        <f>IF(OR($E$27="",$E$27&gt;100000000,$G$27=""),"NEIN",IF($G$27&gt;$E$27,"NEIN","JA"))</f>
        <v>NEIN</v>
      </c>
    </row>
    <row r="28" spans="1:11" ht="12.95" hidden="1" customHeight="1">
      <c r="A28" s="55"/>
      <c r="B28" s="183"/>
      <c r="C28" s="171"/>
      <c r="D28" s="182" t="s">
        <v>60</v>
      </c>
      <c r="E28" s="177">
        <v>0</v>
      </c>
      <c r="F28" s="169" t="s">
        <v>23</v>
      </c>
      <c r="G28" s="177">
        <v>0</v>
      </c>
      <c r="H28" s="173"/>
      <c r="I28" s="179"/>
    </row>
    <row r="29" spans="1:11" ht="8.1" customHeight="1">
      <c r="A29" s="55"/>
      <c r="B29" s="155"/>
      <c r="C29" s="155"/>
      <c r="D29" s="155"/>
      <c r="E29" s="185"/>
      <c r="F29" s="186"/>
      <c r="G29" s="185"/>
      <c r="H29" s="173"/>
      <c r="I29" s="187"/>
    </row>
    <row r="30" spans="1:11" ht="10.5" hidden="1" customHeight="1">
      <c r="A30" s="55"/>
      <c r="B30" s="155"/>
      <c r="C30" s="155"/>
      <c r="D30" s="155"/>
      <c r="E30" s="155"/>
      <c r="F30" s="155"/>
      <c r="G30" s="156"/>
      <c r="H30" s="155"/>
      <c r="I30" s="164"/>
    </row>
    <row r="31" spans="1:11">
      <c r="A31" s="155" t="s">
        <v>78</v>
      </c>
      <c r="B31" s="55"/>
      <c r="C31" s="155"/>
      <c r="D31" s="155"/>
      <c r="E31" s="155"/>
      <c r="F31" s="155"/>
      <c r="G31" s="156"/>
      <c r="H31" s="155"/>
      <c r="I31" s="164"/>
      <c r="K31" s="238"/>
    </row>
    <row r="32" spans="1:11" ht="2.1" customHeight="1">
      <c r="A32" s="55"/>
      <c r="B32" s="155"/>
      <c r="C32" s="155"/>
      <c r="D32" s="155"/>
      <c r="E32" s="155"/>
      <c r="F32" s="155"/>
      <c r="G32" s="156"/>
      <c r="H32" s="155"/>
      <c r="I32" s="164"/>
      <c r="K32" s="238"/>
    </row>
    <row r="33" spans="1:11" ht="12.95" customHeight="1">
      <c r="A33" s="353" t="s">
        <v>180</v>
      </c>
      <c r="B33" s="354"/>
      <c r="C33" s="354"/>
      <c r="D33" s="354"/>
      <c r="E33" s="354"/>
      <c r="F33" s="354"/>
      <c r="G33" s="188" t="str">
        <f>IF('Daten-Eingabe'!$G$19="","DL fehlt",IF('Daten-Eingabe'!$G$18="","NUD fehlt",IF('Daten-Eingabe'!$G$17="","IZRS fehlt",IF('Daten-Eingabe'!$G$13="","",IF('Daten-Eingabe'!$G$13=0,"",('Daten-Eingabe'!$G$13+'Daten-Eingabe'!$G$17+'Daten-Eingabe'!$G$18+'Daten-Eingabe'!$G$19+'Daten-Eingabe'!$G$20)/'Daten-Eingabe'!$G$13)))))</f>
        <v>DL fehlt</v>
      </c>
      <c r="H33" s="155"/>
      <c r="I33" s="164"/>
      <c r="K33" s="274"/>
    </row>
    <row r="34" spans="1:11" ht="12.95" customHeight="1">
      <c r="A34" s="55"/>
      <c r="B34" s="155"/>
      <c r="C34" s="155"/>
      <c r="D34" s="161" t="s">
        <v>181</v>
      </c>
      <c r="E34" s="190"/>
      <c r="F34" s="169" t="s">
        <v>22</v>
      </c>
      <c r="G34" s="167" t="s">
        <v>162</v>
      </c>
      <c r="H34" s="173"/>
      <c r="I34" s="164"/>
    </row>
    <row r="35" spans="1:11" ht="12.95" customHeight="1">
      <c r="A35" s="55"/>
      <c r="B35" s="155"/>
      <c r="C35" s="155"/>
      <c r="D35" s="351" t="str">
        <f>IF('Daten-Eingabe'!$G$15="","R fehlt",IF($G$33="","Q fehlt",IF('Daten-Eingabe'!$G$16="","Anzahl  N  fehlt",($G$33*'Daten-Eingabe'!$G$13*'Daten-Eingabe'!$G$15)/'Daten-Eingabe'!$G$16)))</f>
        <v>R fehlt</v>
      </c>
      <c r="E35" s="352"/>
      <c r="F35" s="169" t="s">
        <v>22</v>
      </c>
      <c r="G35" s="168" t="str">
        <f>IF('Daten-Eingabe'!$G$37="","",'Daten-Eingabe'!$G$37)</f>
        <v/>
      </c>
      <c r="H35" s="173"/>
      <c r="I35" s="281" t="str">
        <f>IF(OR($G$33="",$G$35="",$G$35&gt;10000000),"NEIN",IF($D$35&gt;$G$35,"NEIN","JA"))</f>
        <v>NEIN</v>
      </c>
    </row>
    <row r="36" spans="1:11" ht="8.1" customHeight="1">
      <c r="A36" s="55"/>
      <c r="B36" s="155"/>
      <c r="C36" s="155"/>
      <c r="D36" s="155"/>
      <c r="E36" s="155"/>
      <c r="F36" s="155"/>
      <c r="G36" s="155"/>
      <c r="H36" s="155"/>
      <c r="I36" s="164"/>
    </row>
    <row r="37" spans="1:11">
      <c r="A37" s="155" t="s">
        <v>150</v>
      </c>
      <c r="B37" s="55"/>
      <c r="C37" s="155"/>
      <c r="D37" s="155"/>
      <c r="E37" s="155"/>
      <c r="F37" s="155"/>
      <c r="G37" s="155"/>
      <c r="H37" s="155"/>
      <c r="I37" s="164"/>
    </row>
    <row r="38" spans="1:11" ht="2.1" customHeight="1">
      <c r="A38" s="55"/>
      <c r="B38" s="155"/>
      <c r="C38" s="155"/>
      <c r="D38" s="155"/>
      <c r="E38" s="155"/>
      <c r="F38" s="155"/>
      <c r="G38" s="155"/>
      <c r="H38" s="155"/>
      <c r="I38" s="164"/>
    </row>
    <row r="39" spans="1:11" ht="12.95" customHeight="1">
      <c r="A39" s="55"/>
      <c r="B39" s="171"/>
      <c r="C39" s="171"/>
      <c r="D39" s="172"/>
      <c r="E39" s="167" t="s">
        <v>182</v>
      </c>
      <c r="F39" s="169" t="s">
        <v>23</v>
      </c>
      <c r="G39" s="167" t="s">
        <v>192</v>
      </c>
      <c r="H39" s="173"/>
      <c r="I39" s="164"/>
    </row>
    <row r="40" spans="1:11" ht="12.95" hidden="1" customHeight="1" thickBot="1">
      <c r="A40" s="55"/>
      <c r="B40" s="191" t="s">
        <v>65</v>
      </c>
      <c r="C40" s="192"/>
      <c r="D40" s="176"/>
      <c r="E40" s="194">
        <f>'Daten-Eingabe'!G40</f>
        <v>0</v>
      </c>
      <c r="F40" s="169" t="s">
        <v>23</v>
      </c>
      <c r="G40" s="194" t="e">
        <f>IF('Daten-Eingabe'!H11=0,0,'Daten-Eingabe'!G11/'Daten-Eingabe'!H11)</f>
        <v>#VALUE!</v>
      </c>
      <c r="H40" s="173"/>
      <c r="I40" s="179"/>
    </row>
    <row r="41" spans="1:11" ht="12.95" customHeight="1">
      <c r="A41" s="55"/>
      <c r="B41" s="207" t="s">
        <v>114</v>
      </c>
      <c r="C41" s="181"/>
      <c r="D41" s="182" t="s">
        <v>58</v>
      </c>
      <c r="E41" s="230" t="str">
        <f>IF('Daten-Eingabe'!$G$40="","",'Daten-Eingabe'!$G$40)</f>
        <v/>
      </c>
      <c r="F41" s="169" t="s">
        <v>23</v>
      </c>
      <c r="G41" s="162" t="str">
        <f>IF('Daten-Eingabe'!$H$12="","",IF('Daten-Eingabe'!$H$12=0,"",'Daten-Eingabe'!$G$12/'Daten-Eingabe'!$H$12))</f>
        <v/>
      </c>
      <c r="H41" s="173"/>
      <c r="I41" s="281" t="str">
        <f>IF(OR($G$41=0,$G$41="",$E$41="",$E$41&gt;100000000),"NEIN",IF($G$41&gt;$E$41,"NEIN","JA"))</f>
        <v>NEIN</v>
      </c>
    </row>
    <row r="42" spans="1:11" ht="12.95" customHeight="1">
      <c r="A42" s="55"/>
      <c r="B42" s="183"/>
      <c r="C42" s="171"/>
      <c r="D42" s="182" t="s">
        <v>59</v>
      </c>
      <c r="E42" s="230" t="str">
        <f>IF('Daten-Eingabe'!$G$40="","",'Daten-Eingabe'!$G$40)</f>
        <v/>
      </c>
      <c r="F42" s="169" t="s">
        <v>23</v>
      </c>
      <c r="G42" s="162" t="str">
        <f>IF('Daten-Eingabe'!$H$13="","",IF('Daten-Eingabe'!$H$13=0,"",'Daten-Eingabe'!$G$13/'Daten-Eingabe'!$H$13))</f>
        <v/>
      </c>
      <c r="H42" s="173"/>
      <c r="I42" s="281" t="str">
        <f>IF(OR($G$42=0,$G$42="",$E$42="",$E$42&gt;100000000),"NEIN",IF($G$42&gt;$E$42,"NEIN","JA"))</f>
        <v>NEIN</v>
      </c>
    </row>
    <row r="43" spans="1:11" ht="12.95" hidden="1" customHeight="1">
      <c r="A43" s="55"/>
      <c r="B43" s="183"/>
      <c r="C43" s="171"/>
      <c r="D43" s="208" t="s">
        <v>60</v>
      </c>
      <c r="E43" s="177">
        <v>0</v>
      </c>
      <c r="F43" s="178" t="s">
        <v>23</v>
      </c>
      <c r="G43" s="177">
        <v>0</v>
      </c>
      <c r="H43" s="173"/>
      <c r="I43" s="179"/>
    </row>
    <row r="44" spans="1:11" ht="8.1" customHeight="1">
      <c r="A44" s="55"/>
      <c r="B44" s="155"/>
      <c r="C44" s="155"/>
      <c r="D44" s="155"/>
      <c r="E44" s="185"/>
      <c r="F44" s="186"/>
      <c r="G44" s="185"/>
      <c r="H44" s="173"/>
      <c r="I44" s="187"/>
    </row>
    <row r="45" spans="1:11" ht="15.75" hidden="1">
      <c r="A45" s="55" t="s">
        <v>61</v>
      </c>
      <c r="B45" s="155"/>
      <c r="C45" s="155"/>
      <c r="D45" s="155"/>
      <c r="E45" s="185"/>
      <c r="F45" s="186"/>
      <c r="G45" s="185"/>
      <c r="H45" s="173"/>
      <c r="I45" s="187"/>
    </row>
    <row r="46" spans="1:11" ht="2.1" hidden="1" customHeight="1">
      <c r="A46" s="55"/>
      <c r="B46" s="155"/>
      <c r="C46" s="155"/>
      <c r="D46" s="155"/>
      <c r="E46" s="185"/>
      <c r="F46" s="186"/>
      <c r="G46" s="185"/>
      <c r="H46" s="173"/>
      <c r="I46" s="187"/>
    </row>
    <row r="47" spans="1:11" ht="12.95" hidden="1" customHeight="1">
      <c r="A47" s="55"/>
      <c r="B47" s="155"/>
      <c r="C47" s="155"/>
      <c r="D47" s="189" t="s">
        <v>79</v>
      </c>
      <c r="E47" s="190"/>
      <c r="F47" s="169" t="s">
        <v>23</v>
      </c>
      <c r="G47" s="167" t="s">
        <v>70</v>
      </c>
      <c r="H47" s="173"/>
      <c r="I47" s="187"/>
    </row>
    <row r="48" spans="1:11" ht="12.95" hidden="1" customHeight="1">
      <c r="A48" s="55"/>
      <c r="B48" s="155"/>
      <c r="C48" s="155"/>
      <c r="D48" s="362">
        <v>0</v>
      </c>
      <c r="E48" s="363"/>
      <c r="F48" s="169" t="s">
        <v>23</v>
      </c>
      <c r="G48" s="158">
        <f>IF('Daten-Eingabe'!H21=0,0,'Daten-Eingabe'!G21/'Daten-Eingabe'!H21)</f>
        <v>0</v>
      </c>
      <c r="H48" s="173"/>
      <c r="I48" s="187"/>
    </row>
    <row r="49" spans="1:10" ht="8.1" customHeight="1">
      <c r="A49" s="55"/>
      <c r="B49" s="155"/>
      <c r="C49" s="155"/>
      <c r="D49" s="56"/>
      <c r="E49" s="195"/>
      <c r="F49" s="186"/>
      <c r="G49" s="185"/>
      <c r="H49" s="173"/>
      <c r="I49" s="187"/>
    </row>
    <row r="50" spans="1:10" ht="15.75">
      <c r="A50" s="55" t="s">
        <v>199</v>
      </c>
      <c r="B50" s="155"/>
      <c r="C50" s="155"/>
      <c r="D50" s="155"/>
      <c r="E50" s="185"/>
      <c r="F50" s="186"/>
      <c r="G50" s="185"/>
      <c r="H50" s="173"/>
      <c r="I50" s="187"/>
    </row>
    <row r="51" spans="1:10" ht="2.1" customHeight="1">
      <c r="A51" s="55"/>
      <c r="B51" s="155"/>
      <c r="C51" s="155"/>
      <c r="D51" s="155"/>
      <c r="E51" s="185"/>
      <c r="F51" s="186"/>
      <c r="G51" s="185"/>
      <c r="H51" s="173"/>
      <c r="I51" s="187"/>
    </row>
    <row r="52" spans="1:10" ht="13.5">
      <c r="A52" s="55"/>
      <c r="B52" s="155"/>
      <c r="C52" s="155"/>
      <c r="D52" s="189" t="s">
        <v>194</v>
      </c>
      <c r="E52" s="190"/>
      <c r="F52" s="169" t="s">
        <v>23</v>
      </c>
      <c r="G52" s="158" t="s">
        <v>201</v>
      </c>
      <c r="H52" s="173"/>
      <c r="I52" s="187"/>
    </row>
    <row r="53" spans="1:10">
      <c r="A53" s="55"/>
      <c r="B53" s="155"/>
      <c r="C53" s="155"/>
      <c r="D53" s="351">
        <f>IF('Daten-Eingabe'!$G$43&lt;&gt;0,'Daten-Eingabe'!$G$43,(IF('Daten-Eingabe'!$G$44&lt;&gt;0,'Daten-Eingabe'!$G$37/(2*'Daten-Eingabe'!$G$44),'Daten-Eingabe'!$G$40)))</f>
        <v>0</v>
      </c>
      <c r="E53" s="352"/>
      <c r="F53" s="169" t="s">
        <v>23</v>
      </c>
      <c r="G53" s="162" t="str">
        <f>IF('Daten-Eingabe'!$H$12="","",IF('Daten-Eingabe'!$H$12=0,"",'Daten-Eingabe'!$G$13/'Daten-Eingabe'!$H$12*0.4))</f>
        <v/>
      </c>
      <c r="H53" s="155"/>
      <c r="I53" s="281" t="str">
        <f>IF($D$53&gt;10000000,"NEIN",IF($G$53="","NEIN",IF($G$53&gt;$D$53,"NEIN","JA")))</f>
        <v>NEIN</v>
      </c>
    </row>
    <row r="54" spans="1:10" ht="8.1" customHeight="1">
      <c r="A54" s="55"/>
      <c r="B54" s="155"/>
      <c r="C54" s="155"/>
      <c r="D54" s="56"/>
      <c r="E54" s="195"/>
      <c r="F54" s="186"/>
      <c r="G54" s="185"/>
      <c r="H54" s="155"/>
      <c r="I54" s="164"/>
      <c r="J54" s="25"/>
    </row>
    <row r="55" spans="1:10">
      <c r="A55" s="155" t="s">
        <v>141</v>
      </c>
      <c r="B55" s="55"/>
      <c r="C55" s="155"/>
      <c r="D55" s="155"/>
      <c r="E55" s="155"/>
      <c r="F55" s="155"/>
      <c r="G55" s="155"/>
      <c r="H55" s="155"/>
      <c r="I55" s="164"/>
      <c r="J55" s="25"/>
    </row>
    <row r="56" spans="1:10" ht="2.1" customHeight="1">
      <c r="A56" s="55"/>
      <c r="B56" s="155"/>
      <c r="C56" s="155"/>
      <c r="D56" s="155"/>
      <c r="E56" s="155"/>
      <c r="F56" s="155"/>
      <c r="G56" s="155"/>
      <c r="H56" s="155"/>
      <c r="I56" s="164"/>
      <c r="J56" s="25"/>
    </row>
    <row r="57" spans="1:10" ht="12.95" customHeight="1">
      <c r="A57" s="55"/>
      <c r="B57" s="155"/>
      <c r="C57" s="155"/>
      <c r="D57" s="155"/>
      <c r="E57" s="167" t="s">
        <v>165</v>
      </c>
      <c r="F57" s="169" t="s">
        <v>23</v>
      </c>
      <c r="G57" s="167" t="s">
        <v>166</v>
      </c>
      <c r="H57" s="173"/>
      <c r="I57" s="164"/>
      <c r="J57" s="25"/>
    </row>
    <row r="58" spans="1:10" ht="12.95" customHeight="1">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10" ht="8.1" customHeight="1">
      <c r="A59" s="55"/>
      <c r="B59" s="155"/>
      <c r="C59" s="155"/>
      <c r="D59" s="155"/>
      <c r="E59" s="155"/>
      <c r="F59" s="155"/>
      <c r="G59" s="155"/>
      <c r="H59" s="155"/>
      <c r="I59" s="164"/>
    </row>
    <row r="60" spans="1:10">
      <c r="A60" s="155" t="s">
        <v>144</v>
      </c>
      <c r="B60" s="55"/>
      <c r="C60" s="155"/>
      <c r="D60" s="155"/>
      <c r="E60" s="155"/>
      <c r="F60" s="155"/>
      <c r="G60" s="155"/>
      <c r="H60" s="155"/>
      <c r="I60" s="164"/>
    </row>
    <row r="61" spans="1:10" ht="2.1" customHeight="1">
      <c r="A61" s="55"/>
      <c r="B61" s="155"/>
      <c r="C61" s="155"/>
      <c r="D61" s="155"/>
      <c r="E61" s="155"/>
      <c r="F61" s="155"/>
      <c r="G61" s="155"/>
      <c r="H61" s="155"/>
      <c r="I61" s="164"/>
    </row>
    <row r="62" spans="1:10" ht="12.95" customHeight="1">
      <c r="A62" s="55"/>
      <c r="B62" s="155"/>
      <c r="C62" s="155"/>
      <c r="D62" s="155"/>
      <c r="E62" s="196" t="s">
        <v>185</v>
      </c>
      <c r="F62" s="169" t="s">
        <v>23</v>
      </c>
      <c r="G62" s="167" t="s">
        <v>196</v>
      </c>
      <c r="H62" s="173"/>
      <c r="I62" s="164"/>
    </row>
    <row r="63" spans="1:10" ht="12.95" customHeight="1">
      <c r="A63" s="55"/>
      <c r="B63" s="155"/>
      <c r="C63" s="155"/>
      <c r="D63" s="155"/>
      <c r="E63" s="273" t="str">
        <f>IF('Daten-Eingabe'!$G$16="","",IF('Daten-Eingabe'!$G$16=0,"",'Daten-Eingabe'!$H$12*'Daten-Eingabe'!$G$15/'Daten-Eingabe'!$G$16^0.5))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10" ht="8.1" customHeight="1">
      <c r="A64" s="55"/>
      <c r="B64" s="155"/>
      <c r="C64" s="155"/>
      <c r="D64" s="155"/>
      <c r="E64" s="155"/>
      <c r="F64" s="155"/>
      <c r="G64" s="155"/>
      <c r="H64" s="155"/>
      <c r="I64" s="198"/>
    </row>
    <row r="65" spans="1:9">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169</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55"/>
      <c r="B70" s="155"/>
      <c r="C70" s="270" t="s">
        <v>148</v>
      </c>
      <c r="D70" s="355" t="s">
        <v>188</v>
      </c>
      <c r="E70" s="356"/>
      <c r="F70" s="169" t="s">
        <v>23</v>
      </c>
      <c r="G70" s="199" t="s">
        <v>173</v>
      </c>
      <c r="H70" s="173"/>
      <c r="I70" s="198"/>
    </row>
    <row r="71" spans="1:9" ht="12.95" customHeight="1">
      <c r="A71" s="55"/>
      <c r="B71" s="155"/>
      <c r="C71" s="277"/>
      <c r="D71" s="357" t="str">
        <f>IF('Daten-Eingabe'!$G$39="","",IF(OR('Daten-Eingabe'!$G$37=0,'Daten-Eingabe'!$G$16=0),"",'Daten-Eingabe'!$G$39*1000*'Daten-Eingabe'!$G$27*'Daten-Eingabe'!$G$15*'Daten-Eingabe'!$H$12/('Daten-Eingabe'!$G$37*'Daten-Eingabe'!$G$16)))</f>
        <v/>
      </c>
      <c r="E71" s="358"/>
      <c r="F71" s="169" t="s">
        <v>23</v>
      </c>
      <c r="G71" s="168">
        <f>'Daten-Eingabe'!$G$29</f>
        <v>0</v>
      </c>
      <c r="H71" s="173"/>
      <c r="I71" s="281" t="str">
        <f>IF(OR($D$71&gt;1000000,$G$71="",$D$71=""),"NEIN",IF($G$71&gt;$D$71,"NEIN","JA"))</f>
        <v>NEIN</v>
      </c>
    </row>
    <row r="72" spans="1:9" ht="8.1" customHeight="1">
      <c r="A72" s="55"/>
      <c r="B72" s="155"/>
      <c r="C72" s="155"/>
      <c r="D72" s="155"/>
      <c r="E72" s="155"/>
      <c r="F72" s="155"/>
      <c r="G72" s="155"/>
      <c r="H72" s="155"/>
      <c r="I72" s="198"/>
    </row>
    <row r="73" spans="1:9">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95" customHeight="1">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55"/>
      <c r="B77" s="155"/>
      <c r="C77" s="155"/>
      <c r="D77" s="155"/>
      <c r="E77" s="155"/>
      <c r="F77" s="155"/>
      <c r="G77" s="155"/>
      <c r="H77" s="155"/>
      <c r="I77" s="198"/>
    </row>
    <row r="78" spans="1:9">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155"/>
      <c r="D80" s="155"/>
      <c r="E80" s="158" t="s">
        <v>177</v>
      </c>
      <c r="F80" s="169" t="s">
        <v>22</v>
      </c>
      <c r="G80" s="158" t="s">
        <v>178</v>
      </c>
      <c r="H80" s="173"/>
      <c r="I80" s="198"/>
    </row>
    <row r="81" spans="1:9" ht="12.95" customHeight="1">
      <c r="A81" s="55"/>
      <c r="B81" s="155"/>
      <c r="C81" s="155"/>
      <c r="D81" s="155"/>
      <c r="E81" s="197" t="str">
        <f>IF(OR('Daten-Eingabe'!$G$23="",'Daten-Eingabe'!$G$23=0),"",'Daten-Eingabe'!$G$22/'Daten-Eingabe'!$G$23)</f>
        <v/>
      </c>
      <c r="F81" s="30" t="s">
        <v>22</v>
      </c>
      <c r="G81" s="230" t="str">
        <f>IF('Daten-Eingabe'!$G$34="","",'Daten-Eingabe'!$G$34)</f>
        <v/>
      </c>
      <c r="H81" s="173"/>
      <c r="I81" s="281" t="str">
        <f>IF($G$81&gt;1000000,"NEIN",IF($G$81="","NEIN",IF($G$81&lt;$E$81,"NEIN","JA")))</f>
        <v>NEIN</v>
      </c>
    </row>
    <row r="82" spans="1:9" ht="30" customHeight="1">
      <c r="A82" s="55"/>
      <c r="B82" s="155"/>
      <c r="C82" s="155"/>
      <c r="D82" s="155"/>
      <c r="E82" s="155"/>
      <c r="F82" s="155"/>
      <c r="G82" s="155"/>
      <c r="H82" s="155"/>
      <c r="I82" s="200"/>
    </row>
    <row r="83" spans="1:9">
      <c r="A83" s="141" t="s">
        <v>140</v>
      </c>
      <c r="B83" s="201"/>
      <c r="C83" s="202"/>
      <c r="D83" s="202"/>
      <c r="E83" s="59">
        <f>'Daten-Eingabe'!D52</f>
        <v>38317</v>
      </c>
      <c r="F83" s="203"/>
      <c r="G83" s="202"/>
      <c r="H83" s="202"/>
      <c r="I83" s="58" t="s">
        <v>124</v>
      </c>
    </row>
    <row r="84" spans="1:9">
      <c r="A84" s="57" t="s">
        <v>137</v>
      </c>
      <c r="B84" s="17"/>
      <c r="C84" s="204"/>
      <c r="D84" s="204"/>
      <c r="E84" s="204"/>
      <c r="F84" s="204"/>
      <c r="G84" s="204"/>
      <c r="H84" s="204"/>
      <c r="I84" s="204"/>
    </row>
  </sheetData>
  <mergeCells count="9">
    <mergeCell ref="G4:I4"/>
    <mergeCell ref="D35:E35"/>
    <mergeCell ref="A33:F33"/>
    <mergeCell ref="D70:E70"/>
    <mergeCell ref="D71:E71"/>
    <mergeCell ref="D53:E53"/>
    <mergeCell ref="D48:E48"/>
    <mergeCell ref="D67:E67"/>
    <mergeCell ref="D68:E68"/>
  </mergeCells>
  <phoneticPr fontId="0" type="noConversion"/>
  <conditionalFormatting sqref="I10">
    <cfRule type="cellIs" dxfId="19" priority="1" stopIfTrue="1" operator="equal">
      <formula>"NEIN"</formula>
    </cfRule>
  </conditionalFormatting>
  <conditionalFormatting sqref="I69">
    <cfRule type="cellIs" dxfId="18" priority="2" stopIfTrue="1" operator="equal">
      <formula>"NEIN"</formula>
    </cfRule>
    <cfRule type="cellIs" dxfId="17" priority="3" stopIfTrue="1" operator="equal">
      <formula>""</formula>
    </cfRule>
  </conditionalFormatting>
  <conditionalFormatting sqref="I9 I14:I15 I20 I26:I27 I35 I41:I42 I53 I58 I63 I68 I71 I76 I81">
    <cfRule type="cellIs" dxfId="16" priority="4" stopIfTrue="1" operator="equal">
      <formula>"NEIN"</formula>
    </cfRule>
    <cfRule type="cellIs" dxfId="15" priority="5" stopIfTrue="1" operator="equal">
      <formula>""</formula>
    </cfRule>
  </conditionalFormatting>
  <pageMargins left="0.78740157480314965" right="0.19685039370078741" top="0.59055118110236227" bottom="0.39370078740157483" header="0" footer="0"/>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031">
    <pageSetUpPr autoPageBreaks="0"/>
  </sheetPr>
  <dimension ref="A1:K84"/>
  <sheetViews>
    <sheetView workbookViewId="0">
      <selection activeCell="G4" sqref="G4:I4"/>
    </sheetView>
  </sheetViews>
  <sheetFormatPr baseColWidth="10" defaultColWidth="11.42578125" defaultRowHeight="12.75"/>
  <cols>
    <col min="1" max="1" width="9" customWidth="1"/>
    <col min="2" max="6" width="11.7109375" customWidth="1"/>
    <col min="7" max="7" width="12.7109375" customWidth="1"/>
    <col min="8" max="9" width="5.7109375" customWidth="1"/>
    <col min="10" max="12" width="10.7109375" customWidth="1"/>
  </cols>
  <sheetData>
    <row r="1" spans="1:9" ht="14.25">
      <c r="A1" s="149" t="s">
        <v>28</v>
      </c>
      <c r="B1" s="150"/>
      <c r="C1" s="149"/>
      <c r="D1" s="149"/>
      <c r="E1" s="149"/>
      <c r="F1" s="149"/>
      <c r="G1" s="149"/>
      <c r="H1" s="151"/>
      <c r="I1" s="152"/>
    </row>
    <row r="2" spans="1:9" ht="12.75" customHeight="1">
      <c r="A2" s="264"/>
      <c r="B2" s="17"/>
      <c r="C2" s="17"/>
      <c r="D2" s="17"/>
      <c r="E2" s="17"/>
      <c r="F2" s="17"/>
      <c r="G2" s="17"/>
      <c r="H2" s="17"/>
      <c r="I2" s="153"/>
    </row>
    <row r="3" spans="1:9" ht="9" customHeight="1">
      <c r="A3" s="17"/>
      <c r="B3" s="17"/>
      <c r="C3" s="17"/>
      <c r="D3" s="17"/>
      <c r="E3" s="17"/>
      <c r="F3" s="17"/>
      <c r="G3" s="17"/>
      <c r="H3" s="17"/>
      <c r="I3" s="153"/>
    </row>
    <row r="4" spans="1:9">
      <c r="A4" s="54" t="s">
        <v>132</v>
      </c>
      <c r="B4" s="55"/>
      <c r="C4" s="55"/>
      <c r="D4" s="55"/>
      <c r="E4" s="55"/>
      <c r="F4" s="52" t="s">
        <v>52</v>
      </c>
      <c r="G4" s="348" t="str">
        <f>IF('Daten-Eingabe'!A12="","",'Daten-Eingabe'!A12)</f>
        <v>?</v>
      </c>
      <c r="H4" s="349"/>
      <c r="I4" s="350"/>
    </row>
    <row r="5" spans="1:9" ht="6" customHeight="1">
      <c r="A5" s="55"/>
      <c r="B5" s="55"/>
      <c r="C5" s="55"/>
      <c r="D5" s="55"/>
      <c r="E5" s="55"/>
      <c r="F5" s="55"/>
      <c r="G5" s="55"/>
      <c r="H5" s="55"/>
      <c r="I5" s="154"/>
    </row>
    <row r="6" spans="1:9">
      <c r="A6" s="155" t="s">
        <v>75</v>
      </c>
      <c r="B6" s="55"/>
      <c r="C6" s="155"/>
      <c r="D6" s="155"/>
      <c r="E6" s="155"/>
      <c r="F6" s="155"/>
      <c r="G6" s="155"/>
      <c r="H6" s="155"/>
      <c r="I6" s="156" t="s">
        <v>24</v>
      </c>
    </row>
    <row r="7" spans="1:9" ht="2.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55"/>
      <c r="B8" s="158" t="s">
        <v>13</v>
      </c>
      <c r="C8" s="158" t="s">
        <v>15</v>
      </c>
      <c r="D8" s="158" t="s">
        <v>14</v>
      </c>
      <c r="E8" s="159" t="s">
        <v>48</v>
      </c>
      <c r="F8" s="160"/>
      <c r="G8" s="161" t="s">
        <v>76</v>
      </c>
      <c r="H8" s="55"/>
      <c r="I8" s="157"/>
    </row>
    <row r="9" spans="1:9" ht="12.95" customHeight="1">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5.25" customHeight="1">
      <c r="A16" s="55"/>
      <c r="B16" s="155"/>
      <c r="C16" s="155"/>
      <c r="D16" s="155"/>
      <c r="E16" s="155"/>
      <c r="F16" s="155"/>
      <c r="G16" s="155"/>
      <c r="H16" s="155"/>
      <c r="I16" s="164"/>
    </row>
    <row r="17" spans="1:11">
      <c r="A17" s="155" t="s">
        <v>77</v>
      </c>
      <c r="B17" s="55"/>
      <c r="C17" s="155"/>
      <c r="D17" s="155"/>
      <c r="E17" s="155"/>
      <c r="F17" s="155"/>
      <c r="G17" s="155"/>
      <c r="H17" s="155"/>
      <c r="I17" s="164"/>
    </row>
    <row r="18" spans="1:11" ht="2.1" customHeight="1">
      <c r="A18" s="55"/>
      <c r="B18" s="155"/>
      <c r="C18" s="155"/>
      <c r="D18" s="155"/>
      <c r="E18" s="155"/>
      <c r="F18" s="155"/>
      <c r="G18" s="155"/>
      <c r="H18" s="155"/>
      <c r="I18" s="164"/>
    </row>
    <row r="19" spans="1:11" ht="12.95" customHeight="1">
      <c r="A19" s="55"/>
      <c r="B19" s="167" t="s">
        <v>157</v>
      </c>
      <c r="C19" s="166" t="s">
        <v>16</v>
      </c>
      <c r="D19" s="167" t="s">
        <v>158</v>
      </c>
      <c r="E19" s="166" t="s">
        <v>16</v>
      </c>
      <c r="F19" s="167" t="s">
        <v>159</v>
      </c>
      <c r="G19" s="169" t="s">
        <v>68</v>
      </c>
      <c r="H19" s="155"/>
      <c r="I19" s="164"/>
    </row>
    <row r="20" spans="1:11" ht="12.95" customHeight="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11" ht="5.25" customHeight="1">
      <c r="A21" s="55"/>
      <c r="B21" s="155"/>
      <c r="C21" s="155"/>
      <c r="D21" s="155"/>
      <c r="E21" s="155"/>
      <c r="F21" s="155"/>
      <c r="G21" s="155"/>
      <c r="H21" s="155"/>
      <c r="I21" s="164"/>
    </row>
    <row r="22" spans="1:11">
      <c r="A22" s="155" t="s">
        <v>151</v>
      </c>
      <c r="B22" s="55"/>
      <c r="C22" s="155"/>
      <c r="D22" s="155"/>
      <c r="E22" s="155"/>
      <c r="F22" s="155"/>
      <c r="G22" s="155"/>
      <c r="H22" s="155"/>
      <c r="I22" s="164"/>
    </row>
    <row r="23" spans="1:11" ht="2.1" customHeight="1">
      <c r="A23" s="55"/>
      <c r="B23" s="155"/>
      <c r="C23" s="155"/>
      <c r="D23" s="155"/>
      <c r="E23" s="155"/>
      <c r="F23" s="155"/>
      <c r="G23" s="155"/>
      <c r="H23" s="155"/>
      <c r="I23" s="164"/>
    </row>
    <row r="24" spans="1:11" ht="12.95" customHeight="1">
      <c r="A24" s="55"/>
      <c r="B24" s="171"/>
      <c r="C24" s="171"/>
      <c r="D24" s="172"/>
      <c r="E24" s="167" t="s">
        <v>160</v>
      </c>
      <c r="F24" s="169" t="s">
        <v>23</v>
      </c>
      <c r="G24" s="167" t="s">
        <v>192</v>
      </c>
      <c r="H24" s="173"/>
      <c r="I24" s="164"/>
    </row>
    <row r="25" spans="1:11" ht="12.95" hidden="1" customHeight="1">
      <c r="A25" s="55"/>
      <c r="B25" s="180" t="s">
        <v>84</v>
      </c>
      <c r="C25" s="259"/>
      <c r="D25" s="176"/>
      <c r="E25" s="177">
        <f>'Daten-Eingabe'!G26</f>
        <v>0</v>
      </c>
      <c r="F25" s="178" t="s">
        <v>23</v>
      </c>
      <c r="G25" s="177" t="e">
        <f>IF('Daten-Eingabe'!H11=0,0,'Daten-Eingabe'!G11/'Daten-Eingabe'!H11)</f>
        <v>#VALUE!</v>
      </c>
      <c r="H25" s="173"/>
      <c r="I25" s="179"/>
    </row>
    <row r="26" spans="1:11" ht="12.95" customHeight="1">
      <c r="A26" s="55"/>
      <c r="B26" s="180" t="s">
        <v>126</v>
      </c>
      <c r="C26" s="181"/>
      <c r="D26" s="182" t="s">
        <v>58</v>
      </c>
      <c r="E26" s="230" t="str">
        <f>IF('Daten-Eingabe'!$G$26="","",'Daten-Eingabe'!$G$26)</f>
        <v/>
      </c>
      <c r="F26" s="169" t="s">
        <v>23</v>
      </c>
      <c r="G26" s="168" t="str">
        <f>IF('Daten-Eingabe'!$H$12="","",IF('Daten-Eingabe'!$H$12=0,"",'Daten-Eingabe'!$G$12/'Daten-Eingabe'!$H$12))</f>
        <v/>
      </c>
      <c r="H26" s="173"/>
      <c r="I26" s="281" t="str">
        <f>IF(OR($E$26="",$E$26&gt;100000000,$G$26=""),"NEIN",IF($G$26&gt;$E$26,"NEIN","JA"))</f>
        <v>NEIN</v>
      </c>
    </row>
    <row r="27" spans="1:11" ht="12.95" customHeight="1">
      <c r="A27" s="55"/>
      <c r="B27" s="180"/>
      <c r="C27" s="263"/>
      <c r="D27" s="262" t="s">
        <v>59</v>
      </c>
      <c r="E27" s="230" t="str">
        <f>IF('Daten-Eingabe'!$G$26="","",'Daten-Eingabe'!$G$26)</f>
        <v/>
      </c>
      <c r="F27" s="169" t="s">
        <v>23</v>
      </c>
      <c r="G27" s="168" t="str">
        <f>IF('Daten-Eingabe'!$H$13="","",IF('Daten-Eingabe'!$H$13=0,"",'Daten-Eingabe'!$G$13/'Daten-Eingabe'!$H$13))</f>
        <v/>
      </c>
      <c r="H27" s="173"/>
      <c r="I27" s="281" t="str">
        <f>IF(OR($E$27="",$E$27&gt;100000000,$G$27=""),"NEIN",IF($G$27&gt;$E$27,"NEIN","JA"))</f>
        <v>NEIN</v>
      </c>
    </row>
    <row r="28" spans="1:11" ht="12.95" customHeight="1">
      <c r="A28" s="55"/>
      <c r="B28" s="183"/>
      <c r="C28" s="184"/>
      <c r="D28" s="262" t="s">
        <v>60</v>
      </c>
      <c r="E28" s="230" t="str">
        <f>IF('Daten-Eingabe'!$G$26="","",'Daten-Eingabe'!$G$26)</f>
        <v/>
      </c>
      <c r="F28" s="169" t="s">
        <v>23</v>
      </c>
      <c r="G28" s="168" t="str">
        <f>IF('Daten-Eingabe'!$H$14="","",IF('Daten-Eingabe'!$H$14=0,"",'Daten-Eingabe'!$G$14/'Daten-Eingabe'!$H$14))</f>
        <v/>
      </c>
      <c r="H28" s="173"/>
      <c r="I28" s="281" t="str">
        <f>IF(OR($E$28="",$E$28&gt;100000000,$G$28=""),"NEIN",IF($G$28&gt;$E$28,"NEIN","JA"))</f>
        <v>NEIN</v>
      </c>
    </row>
    <row r="29" spans="1:11" ht="4.5" customHeight="1">
      <c r="A29" s="55"/>
      <c r="B29" s="155"/>
      <c r="C29" s="155"/>
      <c r="D29" s="155"/>
      <c r="E29" s="185"/>
      <c r="F29" s="186"/>
      <c r="G29" s="185"/>
      <c r="H29" s="173"/>
      <c r="I29" s="187"/>
    </row>
    <row r="30" spans="1:11" ht="10.5" hidden="1" customHeight="1">
      <c r="A30" s="55"/>
      <c r="B30" s="155"/>
      <c r="C30" s="155"/>
      <c r="D30" s="155"/>
      <c r="E30" s="155"/>
      <c r="F30" s="155"/>
      <c r="G30" s="156"/>
      <c r="H30" s="155"/>
      <c r="I30" s="164"/>
    </row>
    <row r="31" spans="1:11">
      <c r="A31" s="155" t="s">
        <v>78</v>
      </c>
      <c r="B31" s="55"/>
      <c r="C31" s="155"/>
      <c r="D31" s="155"/>
      <c r="E31" s="155"/>
      <c r="F31" s="155"/>
      <c r="G31" s="156"/>
      <c r="H31" s="155"/>
      <c r="I31" s="164"/>
      <c r="K31" s="238"/>
    </row>
    <row r="32" spans="1:11" ht="2.1" customHeight="1">
      <c r="A32" s="55"/>
      <c r="B32" s="155"/>
      <c r="C32" s="155"/>
      <c r="D32" s="155"/>
      <c r="E32" s="155"/>
      <c r="F32" s="155"/>
      <c r="G32" s="156"/>
      <c r="H32" s="155"/>
      <c r="I32" s="164"/>
      <c r="K32" s="238"/>
    </row>
    <row r="33" spans="1:11" ht="12.95" customHeight="1">
      <c r="A33" s="353" t="s">
        <v>193</v>
      </c>
      <c r="B33" s="353"/>
      <c r="C33" s="353"/>
      <c r="D33" s="353"/>
      <c r="E33" s="353"/>
      <c r="F33" s="365"/>
      <c r="G33" s="188" t="str">
        <f>IF('Daten-Eingabe'!$G$19="","DL fehlt",IF('Daten-Eingabe'!$G$18="","NUD fehlt",IF('Daten-Eingabe'!$G$17="","IZRS fehlt",IF('Daten-Eingabe'!$G$14="","",IF('Daten-Eingabe'!$G$14=0,"",('Daten-Eingabe'!$G$14+'Daten-Eingabe'!$G$17+'Daten-Eingabe'!$G$18+'Daten-Eingabe'!$G$19+'Daten-Eingabe'!$G$20)/'Daten-Eingabe'!$G$14)))))</f>
        <v>DL fehlt</v>
      </c>
      <c r="H33" s="155"/>
      <c r="I33" s="164"/>
      <c r="K33" s="274"/>
    </row>
    <row r="34" spans="1:11" ht="12.95" customHeight="1">
      <c r="A34" s="55"/>
      <c r="B34" s="155"/>
      <c r="C34" s="155"/>
      <c r="D34" s="161" t="s">
        <v>161</v>
      </c>
      <c r="E34" s="190"/>
      <c r="F34" s="169" t="s">
        <v>22</v>
      </c>
      <c r="G34" s="167" t="s">
        <v>162</v>
      </c>
      <c r="H34" s="173"/>
      <c r="I34" s="164"/>
    </row>
    <row r="35" spans="1:11" ht="12.95" customHeight="1">
      <c r="A35" s="55"/>
      <c r="B35" s="155"/>
      <c r="C35" s="155"/>
      <c r="D35" s="351" t="str">
        <f>IF('Daten-Eingabe'!$G$15="","R fehlt",IF($G$33="","Q fehlt",IF('Daten-Eingabe'!$G$16="","Anzahl  N  fehlt",($G$33*'Daten-Eingabe'!$G$14*'Daten-Eingabe'!$G$15)/'Daten-Eingabe'!$G$16)))</f>
        <v>R fehlt</v>
      </c>
      <c r="E35" s="366"/>
      <c r="F35" s="169" t="s">
        <v>22</v>
      </c>
      <c r="G35" s="168" t="str">
        <f>IF('Daten-Eingabe'!$G$37="","",'Daten-Eingabe'!$G$37)</f>
        <v/>
      </c>
      <c r="H35" s="173"/>
      <c r="I35" s="281" t="str">
        <f>IF(OR($G$33="",$G$35="",$G$35&gt;10000000),"NEIN",IF($D$35&gt;$G$35,"NEIN","JA"))</f>
        <v>NEIN</v>
      </c>
    </row>
    <row r="36" spans="1:11" ht="5.25" customHeight="1">
      <c r="A36" s="55"/>
      <c r="B36" s="155"/>
      <c r="C36" s="155"/>
      <c r="D36" s="155"/>
      <c r="E36" s="155"/>
      <c r="F36" s="155"/>
      <c r="G36" s="155"/>
      <c r="H36" s="155"/>
      <c r="I36" s="164"/>
    </row>
    <row r="37" spans="1:11">
      <c r="A37" s="155" t="s">
        <v>150</v>
      </c>
      <c r="B37" s="55"/>
      <c r="C37" s="155"/>
      <c r="D37" s="155"/>
      <c r="E37" s="155"/>
      <c r="F37" s="155"/>
      <c r="G37" s="155"/>
      <c r="H37" s="155"/>
      <c r="I37" s="164"/>
    </row>
    <row r="38" spans="1:11" ht="2.1" customHeight="1">
      <c r="A38" s="55"/>
      <c r="B38" s="155"/>
      <c r="C38" s="155"/>
      <c r="D38" s="155"/>
      <c r="E38" s="155"/>
      <c r="F38" s="155"/>
      <c r="G38" s="155"/>
      <c r="H38" s="155"/>
      <c r="I38" s="164"/>
    </row>
    <row r="39" spans="1:11" ht="12.95" customHeight="1">
      <c r="A39" s="55"/>
      <c r="B39" s="171"/>
      <c r="C39" s="171"/>
      <c r="D39" s="172"/>
      <c r="E39" s="167" t="s">
        <v>182</v>
      </c>
      <c r="F39" s="169" t="s">
        <v>23</v>
      </c>
      <c r="G39" s="167" t="s">
        <v>187</v>
      </c>
      <c r="H39" s="173"/>
      <c r="I39" s="164"/>
    </row>
    <row r="40" spans="1:11" ht="12.95" hidden="1" customHeight="1">
      <c r="A40" s="55"/>
      <c r="B40" s="191" t="s">
        <v>65</v>
      </c>
      <c r="C40" s="192"/>
      <c r="D40" s="176"/>
      <c r="E40" s="194">
        <f>'Daten-Eingabe'!G40</f>
        <v>0</v>
      </c>
      <c r="F40" s="169" t="s">
        <v>23</v>
      </c>
      <c r="G40" s="194" t="e">
        <f>IF('Daten-Eingabe'!H11=0,0,'Daten-Eingabe'!G11/'Daten-Eingabe'!H11)</f>
        <v>#VALUE!</v>
      </c>
      <c r="H40" s="173"/>
      <c r="I40" s="179"/>
    </row>
    <row r="41" spans="1:11" ht="12.95" customHeight="1">
      <c r="A41" s="55"/>
      <c r="B41" s="207" t="s">
        <v>126</v>
      </c>
      <c r="C41" s="181"/>
      <c r="D41" s="182" t="s">
        <v>58</v>
      </c>
      <c r="E41" s="230" t="str">
        <f>IF('Daten-Eingabe'!$G$40="","",'Daten-Eingabe'!$G$40)</f>
        <v/>
      </c>
      <c r="F41" s="169" t="s">
        <v>23</v>
      </c>
      <c r="G41" s="162" t="str">
        <f>IF('Daten-Eingabe'!$H$12="","",IF('Daten-Eingabe'!$H$12=0,"",'Daten-Eingabe'!$G$12/'Daten-Eingabe'!$H$12))</f>
        <v/>
      </c>
      <c r="H41" s="173"/>
      <c r="I41" s="281" t="str">
        <f>IF(OR($G$41=0,$G$41="",$E$41="",$E$41&gt;100000000),"NEIN",IF($G$41&gt;$E$41,"NEIN","JA"))</f>
        <v>NEIN</v>
      </c>
    </row>
    <row r="42" spans="1:11" ht="12.95" customHeight="1">
      <c r="A42" s="55"/>
      <c r="B42" s="180"/>
      <c r="C42" s="263"/>
      <c r="D42" s="262" t="s">
        <v>59</v>
      </c>
      <c r="E42" s="230" t="str">
        <f>IF('Daten-Eingabe'!$G$40="","",'Daten-Eingabe'!$G$40)</f>
        <v/>
      </c>
      <c r="F42" s="169" t="s">
        <v>23</v>
      </c>
      <c r="G42" s="162" t="str">
        <f>IF('Daten-Eingabe'!$H$13="","",IF('Daten-Eingabe'!$H$13=0,"",'Daten-Eingabe'!$G$13/'Daten-Eingabe'!$H$13))</f>
        <v/>
      </c>
      <c r="H42" s="173"/>
      <c r="I42" s="281" t="str">
        <f>IF(OR($G$42=0,$G$42="",$E$42="",$E$42&gt;100000000),"NEIN",IF($G$42&gt;$E$42,"NEIN","JA"))</f>
        <v>NEIN</v>
      </c>
    </row>
    <row r="43" spans="1:11" ht="12.95" customHeight="1">
      <c r="A43" s="55"/>
      <c r="B43" s="183"/>
      <c r="C43" s="171"/>
      <c r="D43" s="260" t="s">
        <v>60</v>
      </c>
      <c r="E43" s="230" t="str">
        <f>IF('Daten-Eingabe'!$G$40="","",'Daten-Eingabe'!$G$40)</f>
        <v/>
      </c>
      <c r="F43" s="261" t="s">
        <v>23</v>
      </c>
      <c r="G43" s="162" t="str">
        <f>IF('Daten-Eingabe'!$H$14="","",IF('Daten-Eingabe'!$H$14=0,"",'Daten-Eingabe'!$G$14/'Daten-Eingabe'!$H$14))</f>
        <v/>
      </c>
      <c r="H43" s="173"/>
      <c r="I43" s="281" t="str">
        <f>IF(OR($G$43=0,$G$43="",$E$43="",$E$43&gt;100000000),"NEIN",IF($G$43&gt;$E$43,"NEIN","JA"))</f>
        <v>NEIN</v>
      </c>
    </row>
    <row r="44" spans="1:11" ht="8.1" hidden="1" customHeight="1">
      <c r="A44" s="55"/>
      <c r="B44" s="155"/>
      <c r="C44" s="155"/>
      <c r="D44" s="155"/>
      <c r="E44" s="185"/>
      <c r="F44" s="186"/>
      <c r="G44" s="185"/>
      <c r="H44" s="173"/>
      <c r="I44" s="187"/>
    </row>
    <row r="45" spans="1:11" ht="15.75" hidden="1">
      <c r="A45" s="55" t="s">
        <v>61</v>
      </c>
      <c r="B45" s="155"/>
      <c r="C45" s="155"/>
      <c r="D45" s="155"/>
      <c r="E45" s="185"/>
      <c r="F45" s="186"/>
      <c r="G45" s="185"/>
      <c r="H45" s="173"/>
      <c r="I45" s="187"/>
    </row>
    <row r="46" spans="1:11" ht="2.1" hidden="1" customHeight="1">
      <c r="A46" s="55"/>
      <c r="B46" s="155"/>
      <c r="C46" s="155"/>
      <c r="D46" s="155"/>
      <c r="E46" s="185"/>
      <c r="F46" s="186"/>
      <c r="G46" s="185"/>
      <c r="H46" s="173"/>
      <c r="I46" s="187"/>
    </row>
    <row r="47" spans="1:11" ht="12.95" hidden="1" customHeight="1">
      <c r="A47" s="55"/>
      <c r="B47" s="155"/>
      <c r="C47" s="155"/>
      <c r="D47" s="189" t="s">
        <v>79</v>
      </c>
      <c r="E47" s="190"/>
      <c r="F47" s="169" t="s">
        <v>23</v>
      </c>
      <c r="G47" s="167" t="s">
        <v>70</v>
      </c>
      <c r="H47" s="173"/>
      <c r="I47" s="187"/>
    </row>
    <row r="48" spans="1:11" ht="12.95" hidden="1" customHeight="1">
      <c r="A48" s="55"/>
      <c r="B48" s="155"/>
      <c r="C48" s="155"/>
      <c r="D48" s="362">
        <v>0</v>
      </c>
      <c r="E48" s="367"/>
      <c r="F48" s="169" t="s">
        <v>23</v>
      </c>
      <c r="G48" s="158">
        <f>IF('Daten-Eingabe'!H21=0,0,'Daten-Eingabe'!G21/'Daten-Eingabe'!H21)</f>
        <v>0</v>
      </c>
      <c r="H48" s="173"/>
      <c r="I48" s="187"/>
    </row>
    <row r="49" spans="1:10" ht="5.25" customHeight="1">
      <c r="A49" s="55"/>
      <c r="B49" s="155"/>
      <c r="C49" s="155"/>
      <c r="D49" s="56"/>
      <c r="E49" s="195"/>
      <c r="F49" s="186"/>
      <c r="G49" s="185"/>
      <c r="H49" s="173"/>
      <c r="I49" s="187"/>
    </row>
    <row r="50" spans="1:10" ht="15.75">
      <c r="A50" s="55" t="s">
        <v>200</v>
      </c>
      <c r="B50" s="155"/>
      <c r="C50" s="155"/>
      <c r="D50" s="155"/>
      <c r="E50" s="185"/>
      <c r="F50" s="186"/>
      <c r="G50" s="185"/>
      <c r="H50" s="173"/>
      <c r="I50" s="187"/>
    </row>
    <row r="51" spans="1:10" ht="2.1" customHeight="1">
      <c r="A51" s="55"/>
      <c r="B51" s="155"/>
      <c r="C51" s="155"/>
      <c r="D51" s="155"/>
      <c r="E51" s="185"/>
      <c r="F51" s="186"/>
      <c r="G51" s="185"/>
      <c r="H51" s="173"/>
      <c r="I51" s="187"/>
    </row>
    <row r="52" spans="1:10" ht="13.5">
      <c r="A52" s="55"/>
      <c r="B52" s="155"/>
      <c r="C52" s="155"/>
      <c r="D52" s="189" t="s">
        <v>194</v>
      </c>
      <c r="E52" s="190"/>
      <c r="F52" s="169" t="s">
        <v>23</v>
      </c>
      <c r="G52" s="158" t="s">
        <v>195</v>
      </c>
      <c r="H52" s="173"/>
      <c r="I52" s="187"/>
    </row>
    <row r="53" spans="1:10">
      <c r="A53" s="55"/>
      <c r="B53" s="155"/>
      <c r="C53" s="155"/>
      <c r="D53" s="351">
        <f>IF('Daten-Eingabe'!$G$43&lt;&gt;0,'Daten-Eingabe'!$G$43,(IF('Daten-Eingabe'!$G$44&lt;&gt;0,'Daten-Eingabe'!$G$37/(2*'Daten-Eingabe'!$G$44),'Daten-Eingabe'!$G$40)))</f>
        <v>0</v>
      </c>
      <c r="E53" s="366"/>
      <c r="F53" s="169" t="s">
        <v>23</v>
      </c>
      <c r="G53" s="162" t="str">
        <f>IF('Daten-Eingabe'!$H$12="","",IF('Daten-Eingabe'!$H$12=0,"",'Daten-Eingabe'!$G$14/'Daten-Eingabe'!$H$12*0.4))</f>
        <v/>
      </c>
      <c r="H53" s="155"/>
      <c r="I53" s="281" t="str">
        <f>IF($D$53&gt;10000000,"NEIN",IF($G$53="","NEIN",IF($G$53&gt;$D$53,"NEIN","JA")))</f>
        <v>NEIN</v>
      </c>
    </row>
    <row r="54" spans="1:10" ht="5.25" customHeight="1">
      <c r="A54" s="55"/>
      <c r="B54" s="155"/>
      <c r="C54" s="155"/>
      <c r="D54" s="56"/>
      <c r="E54" s="195"/>
      <c r="F54" s="186"/>
      <c r="G54" s="185"/>
      <c r="H54" s="155"/>
      <c r="I54" s="164"/>
      <c r="J54" s="25"/>
    </row>
    <row r="55" spans="1:10">
      <c r="A55" s="155" t="s">
        <v>141</v>
      </c>
      <c r="B55" s="55"/>
      <c r="C55" s="155"/>
      <c r="D55" s="155"/>
      <c r="E55" s="155"/>
      <c r="F55" s="155"/>
      <c r="G55" s="155"/>
      <c r="H55" s="155"/>
      <c r="I55" s="164"/>
      <c r="J55" s="25"/>
    </row>
    <row r="56" spans="1:10" ht="2.1" customHeight="1">
      <c r="A56" s="55"/>
      <c r="B56" s="155"/>
      <c r="C56" s="155"/>
      <c r="D56" s="155"/>
      <c r="E56" s="155"/>
      <c r="F56" s="155"/>
      <c r="G56" s="155"/>
      <c r="H56" s="155"/>
      <c r="I56" s="164"/>
      <c r="J56" s="25"/>
    </row>
    <row r="57" spans="1:10" ht="12.95" customHeight="1">
      <c r="A57" s="55"/>
      <c r="B57" s="155"/>
      <c r="C57" s="155"/>
      <c r="D57" s="155"/>
      <c r="E57" s="167" t="s">
        <v>165</v>
      </c>
      <c r="F57" s="169" t="s">
        <v>23</v>
      </c>
      <c r="G57" s="167" t="s">
        <v>166</v>
      </c>
      <c r="H57" s="173"/>
      <c r="I57" s="164"/>
      <c r="J57" s="25"/>
    </row>
    <row r="58" spans="1:10" ht="12.95" customHeight="1">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10" ht="5.25" customHeight="1">
      <c r="A59" s="55"/>
      <c r="B59" s="155"/>
      <c r="C59" s="155"/>
      <c r="D59" s="155"/>
      <c r="E59" s="155"/>
      <c r="F59" s="155"/>
      <c r="G59" s="155"/>
      <c r="H59" s="155"/>
      <c r="I59" s="164"/>
    </row>
    <row r="60" spans="1:10">
      <c r="A60" s="155" t="s">
        <v>144</v>
      </c>
      <c r="B60" s="55"/>
      <c r="C60" s="155"/>
      <c r="D60" s="155"/>
      <c r="E60" s="155"/>
      <c r="F60" s="155"/>
      <c r="G60" s="155"/>
      <c r="H60" s="155"/>
      <c r="I60" s="164"/>
    </row>
    <row r="61" spans="1:10" ht="2.1" customHeight="1">
      <c r="A61" s="55"/>
      <c r="B61" s="155"/>
      <c r="C61" s="155"/>
      <c r="D61" s="155"/>
      <c r="E61" s="155"/>
      <c r="F61" s="155"/>
      <c r="G61" s="155"/>
      <c r="H61" s="155"/>
      <c r="I61" s="164"/>
    </row>
    <row r="62" spans="1:10" ht="12.95" customHeight="1">
      <c r="A62" s="55"/>
      <c r="B62" s="155"/>
      <c r="C62" s="155"/>
      <c r="D62" s="155"/>
      <c r="E62" s="196" t="s">
        <v>185</v>
      </c>
      <c r="F62" s="169" t="s">
        <v>23</v>
      </c>
      <c r="G62" s="167" t="s">
        <v>196</v>
      </c>
      <c r="H62" s="173"/>
      <c r="I62" s="164"/>
    </row>
    <row r="63" spans="1:10" ht="12.95" customHeight="1">
      <c r="A63" s="55"/>
      <c r="B63" s="155"/>
      <c r="C63" s="155"/>
      <c r="D63" s="155"/>
      <c r="E63" s="273" t="str">
        <f>IF('Daten-Eingabe'!$G$16="","",IF('Daten-Eingabe'!$G$16=0,"",'Daten-Eingabe'!$H$12*'Daten-Eingabe'!$G$15/'Daten-Eingabe'!$G$16^0.5))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10" ht="5.25" customHeight="1">
      <c r="A64" s="55"/>
      <c r="B64" s="155"/>
      <c r="C64" s="155"/>
      <c r="D64" s="155"/>
      <c r="E64" s="155"/>
      <c r="F64" s="155"/>
      <c r="G64" s="155"/>
      <c r="H64" s="155"/>
      <c r="I64" s="198"/>
    </row>
    <row r="65" spans="1:9">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169</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55"/>
      <c r="B70" s="155"/>
      <c r="C70" s="270" t="s">
        <v>148</v>
      </c>
      <c r="D70" s="355" t="s">
        <v>197</v>
      </c>
      <c r="E70" s="356"/>
      <c r="F70" s="169" t="s">
        <v>23</v>
      </c>
      <c r="G70" s="199" t="s">
        <v>173</v>
      </c>
      <c r="H70" s="173"/>
      <c r="I70" s="198"/>
    </row>
    <row r="71" spans="1:9" ht="12.95" customHeight="1">
      <c r="A71" s="55"/>
      <c r="B71" s="155"/>
      <c r="C71" s="277"/>
      <c r="D71" s="357" t="str">
        <f>IF('Daten-Eingabe'!$G$39="","",IF(OR('Daten-Eingabe'!$G$37=0,'Daten-Eingabe'!$G$16=0),"",'Daten-Eingabe'!$G$39*1000*'Daten-Eingabe'!$G$27*'Daten-Eingabe'!$G$15*'Daten-Eingabe'!$H$12/('Daten-Eingabe'!$G$37*'Daten-Eingabe'!$G$16)))</f>
        <v/>
      </c>
      <c r="E71" s="364"/>
      <c r="F71" s="169" t="s">
        <v>23</v>
      </c>
      <c r="G71" s="168">
        <f>'Daten-Eingabe'!$G$29</f>
        <v>0</v>
      </c>
      <c r="H71" s="173"/>
      <c r="I71" s="281" t="str">
        <f>IF(OR($D$71&gt;1000000,$G$71="",$D$71=""),"NEIN",IF($G$71&gt;$D$71,"NEIN","JA"))</f>
        <v>NEIN</v>
      </c>
    </row>
    <row r="72" spans="1:9" ht="5.25" customHeight="1">
      <c r="A72" s="55"/>
      <c r="B72" s="155"/>
      <c r="C72" s="155"/>
      <c r="D72" s="155"/>
      <c r="E72" s="155"/>
      <c r="F72" s="155"/>
      <c r="G72" s="155"/>
      <c r="H72" s="155"/>
      <c r="I72" s="198"/>
    </row>
    <row r="73" spans="1:9">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95" customHeight="1">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5.25" customHeight="1">
      <c r="A77" s="55"/>
      <c r="B77" s="155"/>
      <c r="C77" s="155"/>
      <c r="D77" s="155"/>
      <c r="E77" s="155"/>
      <c r="F77" s="155"/>
      <c r="G77" s="155"/>
      <c r="H77" s="155"/>
      <c r="I77" s="198"/>
    </row>
    <row r="78" spans="1:9">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155"/>
      <c r="D80" s="155"/>
      <c r="E80" s="158" t="s">
        <v>177</v>
      </c>
      <c r="F80" s="169" t="s">
        <v>22</v>
      </c>
      <c r="G80" s="158" t="s">
        <v>178</v>
      </c>
      <c r="H80" s="173"/>
      <c r="I80" s="198"/>
    </row>
    <row r="81" spans="1:9" ht="12.95" customHeight="1">
      <c r="A81" s="55"/>
      <c r="B81" s="155"/>
      <c r="C81" s="155"/>
      <c r="D81" s="155"/>
      <c r="E81" s="197" t="str">
        <f>IF(OR('Daten-Eingabe'!$G$23="",'Daten-Eingabe'!$G$23=0),"",'Daten-Eingabe'!$G$22/'Daten-Eingabe'!$G$23)</f>
        <v/>
      </c>
      <c r="F81" s="30" t="s">
        <v>22</v>
      </c>
      <c r="G81" s="230" t="str">
        <f>IF('Daten-Eingabe'!$G$34="","",'Daten-Eingabe'!$G$34)</f>
        <v/>
      </c>
      <c r="H81" s="173"/>
      <c r="I81" s="281" t="str">
        <f>IF($G$81&gt;1000000,"NEIN",IF($G$81="","NEIN",IF($G$81&lt;$E$81,"NEIN","JA")))</f>
        <v>NEIN</v>
      </c>
    </row>
    <row r="82" spans="1:9" ht="30" customHeight="1">
      <c r="A82" s="55"/>
      <c r="B82" s="155"/>
      <c r="C82" s="155"/>
      <c r="D82" s="155"/>
      <c r="E82" s="155"/>
      <c r="F82" s="155"/>
      <c r="G82" s="155"/>
      <c r="H82" s="155"/>
      <c r="I82" s="200"/>
    </row>
    <row r="83" spans="1:9">
      <c r="A83" s="141" t="s">
        <v>140</v>
      </c>
      <c r="B83" s="201"/>
      <c r="C83" s="202"/>
      <c r="D83" s="202"/>
      <c r="E83" s="59">
        <f>'Daten-Eingabe'!D52</f>
        <v>38317</v>
      </c>
      <c r="F83" s="203"/>
      <c r="G83" s="202"/>
      <c r="H83" s="202"/>
      <c r="I83" s="58" t="s">
        <v>128</v>
      </c>
    </row>
    <row r="84" spans="1:9">
      <c r="A84" s="57" t="s">
        <v>125</v>
      </c>
      <c r="B84" s="17"/>
      <c r="C84" s="204"/>
      <c r="D84" s="204"/>
      <c r="E84" s="204"/>
      <c r="F84" s="204"/>
      <c r="G84" s="204"/>
      <c r="H84" s="204"/>
      <c r="I84" s="204"/>
    </row>
  </sheetData>
  <mergeCells count="9">
    <mergeCell ref="G4:I4"/>
    <mergeCell ref="D70:E70"/>
    <mergeCell ref="D71:E71"/>
    <mergeCell ref="A33:F33"/>
    <mergeCell ref="D35:E35"/>
    <mergeCell ref="D48:E48"/>
    <mergeCell ref="D53:E53"/>
    <mergeCell ref="D67:E67"/>
    <mergeCell ref="D68:E68"/>
  </mergeCells>
  <phoneticPr fontId="0" type="noConversion"/>
  <conditionalFormatting sqref="I10">
    <cfRule type="cellIs" dxfId="14" priority="1" stopIfTrue="1" operator="equal">
      <formula>"NEIN"</formula>
    </cfRule>
  </conditionalFormatting>
  <conditionalFormatting sqref="I69">
    <cfRule type="cellIs" dxfId="13" priority="2" stopIfTrue="1" operator="equal">
      <formula>"NEIN"</formula>
    </cfRule>
    <cfRule type="cellIs" dxfId="12" priority="3" stopIfTrue="1" operator="equal">
      <formula>""</formula>
    </cfRule>
  </conditionalFormatting>
  <conditionalFormatting sqref="I9 I14:I15 I20 I26:I28 I35 I41:I43 I53 I58 I63 I68 I71 I76 I81">
    <cfRule type="cellIs" dxfId="11" priority="4" stopIfTrue="1" operator="equal">
      <formula>"NEIN"</formula>
    </cfRule>
    <cfRule type="cellIs" dxfId="10" priority="5" stopIfTrue="1" operator="equal">
      <formula>""</formula>
    </cfRule>
  </conditionalFormatting>
  <pageMargins left="0.78740157480314965" right="0.19685039370078741" top="0.59055118110236227" bottom="0.39370078740157483" header="0.51181102362204722" footer="0.51181102362204722"/>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022"/>
  <dimension ref="A1:K84"/>
  <sheetViews>
    <sheetView workbookViewId="0">
      <selection activeCell="G4" sqref="G4:I4"/>
    </sheetView>
  </sheetViews>
  <sheetFormatPr baseColWidth="10" defaultRowHeight="12.75"/>
  <cols>
    <col min="1" max="1" width="9" customWidth="1"/>
    <col min="2" max="6" width="11.7109375" customWidth="1"/>
    <col min="7" max="7" width="12.7109375" customWidth="1"/>
    <col min="8" max="9" width="5.7109375" customWidth="1"/>
  </cols>
  <sheetData>
    <row r="1" spans="1:9" ht="14.25">
      <c r="A1" s="149" t="s">
        <v>28</v>
      </c>
      <c r="B1" s="150"/>
      <c r="C1" s="149"/>
      <c r="D1" s="149"/>
      <c r="E1" s="149"/>
      <c r="F1" s="149"/>
      <c r="G1" s="149"/>
      <c r="H1" s="151"/>
      <c r="I1" s="152"/>
    </row>
    <row r="2" spans="1:9">
      <c r="A2" s="17"/>
      <c r="B2" s="17"/>
      <c r="C2" s="17"/>
      <c r="D2" s="17"/>
      <c r="E2" s="17"/>
      <c r="F2" s="17"/>
      <c r="G2" s="17"/>
      <c r="H2" s="17"/>
      <c r="I2" s="153"/>
    </row>
    <row r="3" spans="1:9" ht="9" customHeight="1">
      <c r="A3" s="17"/>
      <c r="B3" s="17"/>
      <c r="C3" s="17"/>
      <c r="D3" s="17"/>
      <c r="E3" s="17"/>
      <c r="F3" s="17"/>
      <c r="G3" s="17"/>
      <c r="H3" s="17"/>
      <c r="I3" s="153"/>
    </row>
    <row r="4" spans="1:9">
      <c r="A4" s="54" t="s">
        <v>94</v>
      </c>
      <c r="B4" s="55"/>
      <c r="C4" s="55"/>
      <c r="D4" s="55"/>
      <c r="E4" s="55"/>
      <c r="F4" s="52" t="s">
        <v>52</v>
      </c>
      <c r="G4" s="348" t="str">
        <f>IF('Daten-Eingabe'!A12="","",'Daten-Eingabe'!A12)</f>
        <v>?</v>
      </c>
      <c r="H4" s="349"/>
      <c r="I4" s="350"/>
    </row>
    <row r="5" spans="1:9" ht="6" customHeight="1">
      <c r="A5" s="55"/>
      <c r="B5" s="55"/>
      <c r="C5" s="55"/>
      <c r="D5" s="55"/>
      <c r="E5" s="55"/>
      <c r="F5" s="55"/>
      <c r="G5" s="55"/>
      <c r="H5" s="55"/>
      <c r="I5" s="154"/>
    </row>
    <row r="6" spans="1:9" ht="14.1" customHeight="1">
      <c r="A6" s="155" t="s">
        <v>75</v>
      </c>
      <c r="B6" s="55"/>
      <c r="C6" s="155"/>
      <c r="D6" s="155"/>
      <c r="E6" s="155"/>
      <c r="F6" s="155"/>
      <c r="G6" s="155"/>
      <c r="H6" s="155"/>
      <c r="I6" s="156" t="s">
        <v>24</v>
      </c>
    </row>
    <row r="7" spans="1:9" ht="2.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55"/>
      <c r="B8" s="158" t="s">
        <v>13</v>
      </c>
      <c r="C8" s="158" t="s">
        <v>15</v>
      </c>
      <c r="D8" s="158" t="s">
        <v>14</v>
      </c>
      <c r="E8" s="159" t="s">
        <v>48</v>
      </c>
      <c r="F8" s="160"/>
      <c r="G8" s="161" t="s">
        <v>76</v>
      </c>
      <c r="H8" s="55"/>
      <c r="I8" s="157"/>
    </row>
    <row r="9" spans="1:9" ht="12.95" customHeight="1">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8.1" customHeight="1">
      <c r="A16" s="55"/>
      <c r="B16" s="155"/>
      <c r="C16" s="155"/>
      <c r="D16" s="155"/>
      <c r="E16" s="155"/>
      <c r="F16" s="155"/>
      <c r="G16" s="155"/>
      <c r="H16" s="155"/>
      <c r="I16" s="164"/>
    </row>
    <row r="17" spans="1:11">
      <c r="A17" s="155" t="s">
        <v>77</v>
      </c>
      <c r="B17" s="55"/>
      <c r="C17" s="155"/>
      <c r="D17" s="155"/>
      <c r="E17" s="155"/>
      <c r="F17" s="155"/>
      <c r="G17" s="155"/>
      <c r="H17" s="155"/>
      <c r="I17" s="164"/>
    </row>
    <row r="18" spans="1:11" ht="2.1" customHeight="1">
      <c r="A18" s="55"/>
      <c r="B18" s="155"/>
      <c r="C18" s="155"/>
      <c r="D18" s="155"/>
      <c r="E18" s="155"/>
      <c r="F18" s="155"/>
      <c r="G18" s="155"/>
      <c r="H18" s="155"/>
      <c r="I18" s="164"/>
    </row>
    <row r="19" spans="1:11" ht="12.95" customHeight="1">
      <c r="A19" s="55"/>
      <c r="B19" s="167" t="s">
        <v>157</v>
      </c>
      <c r="C19" s="166" t="s">
        <v>16</v>
      </c>
      <c r="D19" s="167" t="s">
        <v>158</v>
      </c>
      <c r="E19" s="166" t="s">
        <v>16</v>
      </c>
      <c r="F19" s="167" t="s">
        <v>159</v>
      </c>
      <c r="G19" s="169" t="s">
        <v>68</v>
      </c>
      <c r="H19" s="155"/>
      <c r="I19" s="164"/>
    </row>
    <row r="20" spans="1:11" ht="12.95" customHeight="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11" ht="8.1" customHeight="1">
      <c r="A21" s="55"/>
      <c r="B21" s="155"/>
      <c r="C21" s="155"/>
      <c r="D21" s="155"/>
      <c r="E21" s="155"/>
      <c r="F21" s="155"/>
      <c r="G21" s="155"/>
      <c r="H21" s="155"/>
      <c r="I21" s="164"/>
    </row>
    <row r="22" spans="1:11">
      <c r="A22" s="155" t="s">
        <v>151</v>
      </c>
      <c r="B22" s="55"/>
      <c r="C22" s="155"/>
      <c r="D22" s="155"/>
      <c r="E22" s="155"/>
      <c r="F22" s="155"/>
      <c r="G22" s="155"/>
      <c r="H22" s="155"/>
      <c r="I22" s="164"/>
    </row>
    <row r="23" spans="1:11" ht="2.1" customHeight="1">
      <c r="A23" s="55"/>
      <c r="B23" s="155"/>
      <c r="C23" s="155"/>
      <c r="D23" s="155"/>
      <c r="E23" s="155"/>
      <c r="F23" s="155"/>
      <c r="G23" s="155"/>
      <c r="H23" s="155"/>
      <c r="I23" s="164"/>
    </row>
    <row r="24" spans="1:11" ht="12.95" customHeight="1">
      <c r="A24" s="55"/>
      <c r="B24" s="171"/>
      <c r="C24" s="171"/>
      <c r="D24" s="172"/>
      <c r="E24" s="167" t="s">
        <v>160</v>
      </c>
      <c r="F24" s="169" t="s">
        <v>23</v>
      </c>
      <c r="G24" s="167" t="s">
        <v>187</v>
      </c>
      <c r="H24" s="173"/>
      <c r="I24" s="164"/>
    </row>
    <row r="25" spans="1:11" ht="12.95" hidden="1" customHeight="1">
      <c r="A25" s="55"/>
      <c r="B25" s="174" t="s">
        <v>65</v>
      </c>
      <c r="C25" s="175"/>
      <c r="D25" s="176"/>
      <c r="E25" s="177">
        <f>'Daten-Eingabe'!G26</f>
        <v>0</v>
      </c>
      <c r="F25" s="178" t="s">
        <v>23</v>
      </c>
      <c r="G25" s="177" t="e">
        <f>IF('Daten-Eingabe'!H11=0,0,'Daten-Eingabe'!G11/'Daten-Eingabe'!H11)</f>
        <v>#VALUE!</v>
      </c>
      <c r="H25" s="173"/>
      <c r="I25" s="179"/>
    </row>
    <row r="26" spans="1:11" ht="12.95" customHeight="1">
      <c r="A26" s="55"/>
      <c r="B26" s="180" t="s">
        <v>97</v>
      </c>
      <c r="C26" s="181"/>
      <c r="D26" s="182" t="s">
        <v>58</v>
      </c>
      <c r="E26" s="230" t="str">
        <f>IF('Daten-Eingabe'!$G$26="","",'Daten-Eingabe'!$G$26)</f>
        <v/>
      </c>
      <c r="F26" s="169" t="s">
        <v>23</v>
      </c>
      <c r="G26" s="168" t="str">
        <f>IF('Daten-Eingabe'!$H$12="","",IF('Daten-Eingabe'!$H$12=0,"",'Daten-Eingabe'!$G$12/'Daten-Eingabe'!$H$12))</f>
        <v/>
      </c>
      <c r="H26" s="173"/>
      <c r="I26" s="281" t="str">
        <f>IF(OR($E$26="",$E$26&gt;100000000,$G$26=""),"NEIN",IF($G$26&gt;$E$26,"NEIN","JA"))</f>
        <v>NEIN</v>
      </c>
    </row>
    <row r="27" spans="1:11" ht="12.95" customHeight="1">
      <c r="A27" s="55"/>
      <c r="B27" s="183"/>
      <c r="C27" s="184"/>
      <c r="D27" s="182" t="s">
        <v>59</v>
      </c>
      <c r="E27" s="230" t="str">
        <f>IF('Daten-Eingabe'!$G$26="","",'Daten-Eingabe'!$G$26)</f>
        <v/>
      </c>
      <c r="F27" s="169" t="s">
        <v>23</v>
      </c>
      <c r="G27" s="168" t="str">
        <f>IF('Daten-Eingabe'!$H$13="","",IF('Daten-Eingabe'!$H$13=0,"",'Daten-Eingabe'!$G$13/'Daten-Eingabe'!$H$13))</f>
        <v/>
      </c>
      <c r="H27" s="173"/>
      <c r="I27" s="281" t="str">
        <f>IF(OR($E$27="",$E$27&gt;100000000,$G$27=""),"NEIN",IF($G$27&gt;$E$27,"NEIN","JA"))</f>
        <v>NEIN</v>
      </c>
    </row>
    <row r="28" spans="1:11" ht="12.95" hidden="1" customHeight="1">
      <c r="A28" s="55"/>
      <c r="B28" s="183"/>
      <c r="C28" s="171"/>
      <c r="D28" s="182" t="s">
        <v>60</v>
      </c>
      <c r="E28" s="177">
        <v>0</v>
      </c>
      <c r="F28" s="178" t="s">
        <v>23</v>
      </c>
      <c r="G28" s="177">
        <v>0</v>
      </c>
      <c r="H28" s="173"/>
      <c r="I28" s="179"/>
    </row>
    <row r="29" spans="1:11" ht="8.1" customHeight="1">
      <c r="A29" s="55"/>
      <c r="B29" s="155"/>
      <c r="C29" s="155"/>
      <c r="D29" s="155"/>
      <c r="E29" s="185"/>
      <c r="F29" s="186"/>
      <c r="G29" s="185"/>
      <c r="H29" s="173"/>
      <c r="I29" s="187"/>
    </row>
    <row r="30" spans="1:11" ht="10.5" hidden="1" customHeight="1">
      <c r="A30" s="55"/>
      <c r="B30" s="155"/>
      <c r="C30" s="155"/>
      <c r="D30" s="155"/>
      <c r="E30" s="155"/>
      <c r="F30" s="155"/>
      <c r="G30" s="156"/>
      <c r="H30" s="155"/>
      <c r="I30" s="164"/>
    </row>
    <row r="31" spans="1:11">
      <c r="A31" s="155" t="s">
        <v>78</v>
      </c>
      <c r="B31" s="55"/>
      <c r="C31" s="155"/>
      <c r="D31" s="155"/>
      <c r="E31" s="155"/>
      <c r="F31" s="155"/>
      <c r="G31" s="156"/>
      <c r="H31" s="155"/>
      <c r="I31" s="164"/>
      <c r="K31" s="238"/>
    </row>
    <row r="32" spans="1:11" s="25" customFormat="1" ht="2.1" customHeight="1">
      <c r="A32" s="55"/>
      <c r="B32" s="155"/>
      <c r="C32" s="155"/>
      <c r="D32" s="155"/>
      <c r="E32" s="155"/>
      <c r="F32" s="155"/>
      <c r="G32" s="156"/>
      <c r="H32" s="155"/>
      <c r="I32" s="164"/>
      <c r="K32" s="235"/>
    </row>
    <row r="33" spans="1:11" ht="12.95" customHeight="1">
      <c r="A33" s="353" t="s">
        <v>180</v>
      </c>
      <c r="B33" s="354"/>
      <c r="C33" s="354"/>
      <c r="D33" s="354"/>
      <c r="E33" s="354"/>
      <c r="F33" s="354"/>
      <c r="G33" s="188" t="str">
        <f>IF('Daten-Eingabe'!$G$19="","DL fehlt",IF('Daten-Eingabe'!$G$18="","NUD fehlt",IF('Daten-Eingabe'!$G$17="","IZRS fehlt",IF('Daten-Eingabe'!$G$13="","",IF('Daten-Eingabe'!$G$13=0,"",('Daten-Eingabe'!$G$13+'Daten-Eingabe'!$G$17+'Daten-Eingabe'!$G$18+'Daten-Eingabe'!$G$19+'Daten-Eingabe'!$G$20)/'Daten-Eingabe'!$G$13)))))</f>
        <v>DL fehlt</v>
      </c>
      <c r="H33" s="155"/>
      <c r="I33" s="164"/>
      <c r="K33" s="274"/>
    </row>
    <row r="34" spans="1:11" ht="12.95" customHeight="1">
      <c r="A34" s="55"/>
      <c r="B34" s="155"/>
      <c r="C34" s="155"/>
      <c r="D34" s="161" t="s">
        <v>181</v>
      </c>
      <c r="E34" s="190"/>
      <c r="F34" s="169" t="s">
        <v>22</v>
      </c>
      <c r="G34" s="167" t="s">
        <v>162</v>
      </c>
      <c r="H34" s="173"/>
      <c r="I34" s="164"/>
    </row>
    <row r="35" spans="1:11" ht="12.95" customHeight="1">
      <c r="A35" s="55"/>
      <c r="B35" s="155"/>
      <c r="C35" s="155"/>
      <c r="D35" s="351" t="str">
        <f>IF('Daten-Eingabe'!$G$15="","R fehlt",IF($G$33="","Q fehlt",IF('Daten-Eingabe'!$G$16="","Anzahl  N  fehlt",($G$33*'Daten-Eingabe'!$G$13*'Daten-Eingabe'!$G$15)/'Daten-Eingabe'!$G$16)))</f>
        <v>R fehlt</v>
      </c>
      <c r="E35" s="352"/>
      <c r="F35" s="169" t="s">
        <v>22</v>
      </c>
      <c r="G35" s="168" t="str">
        <f>IF('Daten-Eingabe'!$G$37="","",'Daten-Eingabe'!$G$37)</f>
        <v/>
      </c>
      <c r="H35" s="173"/>
      <c r="I35" s="281" t="str">
        <f>IF(OR($G$33="",$G$35="",$G$35&gt;10000000),"NEIN",IF($D$35&gt;$G$35,"NEIN","JA"))</f>
        <v>NEIN</v>
      </c>
    </row>
    <row r="36" spans="1:11" ht="8.1" customHeight="1">
      <c r="A36" s="55"/>
      <c r="B36" s="155"/>
      <c r="C36" s="155"/>
      <c r="D36" s="155"/>
      <c r="E36" s="155"/>
      <c r="F36" s="155"/>
      <c r="G36" s="155"/>
      <c r="H36" s="155"/>
      <c r="I36" s="164"/>
    </row>
    <row r="37" spans="1:11">
      <c r="A37" s="155" t="s">
        <v>150</v>
      </c>
      <c r="B37" s="55"/>
      <c r="C37" s="155"/>
      <c r="D37" s="155"/>
      <c r="E37" s="155"/>
      <c r="F37" s="155"/>
      <c r="G37" s="155"/>
      <c r="H37" s="155"/>
      <c r="I37" s="164"/>
    </row>
    <row r="38" spans="1:11" ht="2.1" customHeight="1">
      <c r="A38" s="55"/>
      <c r="B38" s="155"/>
      <c r="C38" s="155"/>
      <c r="D38" s="155"/>
      <c r="E38" s="155"/>
      <c r="F38" s="155"/>
      <c r="G38" s="155"/>
      <c r="H38" s="155"/>
      <c r="I38" s="164"/>
    </row>
    <row r="39" spans="1:11" ht="12.95" customHeight="1">
      <c r="A39" s="55"/>
      <c r="B39" s="171"/>
      <c r="C39" s="171"/>
      <c r="D39" s="172"/>
      <c r="E39" s="167" t="s">
        <v>182</v>
      </c>
      <c r="F39" s="169" t="s">
        <v>23</v>
      </c>
      <c r="G39" s="167" t="s">
        <v>187</v>
      </c>
      <c r="H39" s="173"/>
      <c r="I39" s="164"/>
    </row>
    <row r="40" spans="1:11" ht="12.95" hidden="1" customHeight="1" thickBot="1">
      <c r="A40" s="55"/>
      <c r="B40" s="191" t="s">
        <v>65</v>
      </c>
      <c r="C40" s="192"/>
      <c r="D40" s="193"/>
      <c r="E40" s="194">
        <f>'Daten-Eingabe'!G40</f>
        <v>0</v>
      </c>
      <c r="F40" s="178" t="s">
        <v>23</v>
      </c>
      <c r="G40" s="194" t="e">
        <f>IF('Daten-Eingabe'!H11=0,0,'Daten-Eingabe'!G11/'Daten-Eingabe'!H11)</f>
        <v>#VALUE!</v>
      </c>
      <c r="H40" s="173"/>
      <c r="I40" s="179"/>
    </row>
    <row r="41" spans="1:11" ht="12.95" customHeight="1">
      <c r="A41" s="55"/>
      <c r="B41" s="180" t="s">
        <v>100</v>
      </c>
      <c r="C41" s="181"/>
      <c r="D41" s="182" t="s">
        <v>58</v>
      </c>
      <c r="E41" s="230" t="str">
        <f>IF('Daten-Eingabe'!$G$40="","",'Daten-Eingabe'!$G$40)</f>
        <v/>
      </c>
      <c r="F41" s="169" t="s">
        <v>23</v>
      </c>
      <c r="G41" s="162" t="str">
        <f>IF('Daten-Eingabe'!$H$12="","",IF('Daten-Eingabe'!$H$12=0,"",'Daten-Eingabe'!$G$12/'Daten-Eingabe'!$H$12))</f>
        <v/>
      </c>
      <c r="H41" s="173"/>
      <c r="I41" s="281" t="str">
        <f>IF(OR($G$41=0,$G$41="",$E$41="",$E$41&gt;100000000),"NEIN",IF($G$41&gt;$E$41,"NEIN","JA"))</f>
        <v>NEIN</v>
      </c>
    </row>
    <row r="42" spans="1:11" ht="12.95" customHeight="1">
      <c r="A42" s="55"/>
      <c r="B42" s="183"/>
      <c r="C42" s="171"/>
      <c r="D42" s="182" t="s">
        <v>59</v>
      </c>
      <c r="E42" s="230" t="str">
        <f>IF('Daten-Eingabe'!$G$40="","",'Daten-Eingabe'!$G$40)</f>
        <v/>
      </c>
      <c r="F42" s="169" t="s">
        <v>23</v>
      </c>
      <c r="G42" s="162" t="str">
        <f>IF('Daten-Eingabe'!$H$13="","",IF('Daten-Eingabe'!$H$13=0,"",'Daten-Eingabe'!$G$13/'Daten-Eingabe'!$H$13))</f>
        <v/>
      </c>
      <c r="H42" s="173"/>
      <c r="I42" s="281" t="str">
        <f>IF(OR($G$42=0,$G$42="",$E$42="",$E$42&gt;100000000),"NEIN",IF($G$42&gt;$E$42,"NEIN","JA"))</f>
        <v>NEIN</v>
      </c>
    </row>
    <row r="43" spans="1:11" ht="12.95" hidden="1" customHeight="1">
      <c r="A43" s="55"/>
      <c r="B43" s="183"/>
      <c r="C43" s="171"/>
      <c r="D43" s="182" t="s">
        <v>60</v>
      </c>
      <c r="E43" s="177">
        <v>0</v>
      </c>
      <c r="F43" s="169" t="s">
        <v>23</v>
      </c>
      <c r="G43" s="177">
        <v>0</v>
      </c>
      <c r="H43" s="173"/>
      <c r="I43" s="179"/>
    </row>
    <row r="44" spans="1:11" ht="8.1" customHeight="1">
      <c r="A44" s="55"/>
      <c r="B44" s="155"/>
      <c r="C44" s="155"/>
      <c r="D44" s="155"/>
      <c r="E44" s="185"/>
      <c r="F44" s="186"/>
      <c r="G44" s="185"/>
      <c r="H44" s="173"/>
      <c r="I44" s="187"/>
    </row>
    <row r="45" spans="1:11" ht="15.75">
      <c r="A45" s="55" t="s">
        <v>228</v>
      </c>
      <c r="B45" s="155"/>
      <c r="C45" s="155"/>
      <c r="D45" s="155"/>
      <c r="E45" s="185"/>
      <c r="F45" s="186"/>
      <c r="G45" s="185"/>
      <c r="H45" s="173"/>
      <c r="I45" s="187"/>
    </row>
    <row r="46" spans="1:11" ht="2.1" customHeight="1">
      <c r="A46" s="55"/>
      <c r="B46" s="155"/>
      <c r="C46" s="155"/>
      <c r="D46" s="155"/>
      <c r="E46" s="185"/>
      <c r="F46" s="186"/>
      <c r="G46" s="185"/>
      <c r="H46" s="173"/>
      <c r="I46" s="187"/>
    </row>
    <row r="47" spans="1:11" ht="12.95" customHeight="1">
      <c r="A47" s="55"/>
      <c r="B47" s="155"/>
      <c r="C47" s="155"/>
      <c r="D47" s="189" t="s">
        <v>183</v>
      </c>
      <c r="E47" s="190"/>
      <c r="F47" s="169" t="s">
        <v>23</v>
      </c>
      <c r="G47" s="167" t="s">
        <v>184</v>
      </c>
      <c r="H47" s="173"/>
      <c r="I47" s="187"/>
    </row>
    <row r="48" spans="1:11" ht="12.95" customHeight="1">
      <c r="A48" s="55"/>
      <c r="B48" s="155"/>
      <c r="C48" s="155"/>
      <c r="D48" s="351">
        <f>IF('Daten-Eingabe'!$G$43&lt;&gt;0,'Daten-Eingabe'!$G$43,(IF('Daten-Eingabe'!$G$44&lt;&gt;0,'Daten-Eingabe'!$G$37/(2*'Daten-Eingabe'!$G$44),'Daten-Eingabe'!$G$40)))</f>
        <v>0</v>
      </c>
      <c r="E48" s="352"/>
      <c r="F48" s="169" t="s">
        <v>23</v>
      </c>
      <c r="G48" s="162" t="str">
        <f>IF('Daten-Eingabe'!$H$12="","",IF('Daten-Eingabe'!$H$12=0,"",'Daten-Eingabe'!$G$13/'Daten-Eingabe'!$H$12))</f>
        <v/>
      </c>
      <c r="H48" s="173"/>
      <c r="I48" s="281" t="str">
        <f>IF(D48&gt;10000000,"NEIN",IF($G$48="","NEIN",IF($G$48&gt;$D$48,"NEIN","JA")))</f>
        <v>NEIN</v>
      </c>
    </row>
    <row r="49" spans="1:9" ht="8.1" customHeight="1">
      <c r="A49" s="55"/>
      <c r="B49" s="155"/>
      <c r="C49" s="155"/>
      <c r="D49" s="56"/>
      <c r="E49" s="195"/>
      <c r="F49" s="186"/>
      <c r="G49" s="185"/>
      <c r="H49" s="173"/>
      <c r="I49" s="187"/>
    </row>
    <row r="50" spans="1:9" ht="15.75" hidden="1">
      <c r="A50" s="55" t="s">
        <v>81</v>
      </c>
      <c r="B50" s="155"/>
      <c r="C50" s="155"/>
      <c r="D50" s="155"/>
      <c r="E50" s="185"/>
      <c r="F50" s="186"/>
      <c r="G50" s="185"/>
      <c r="H50" s="173"/>
      <c r="I50" s="187"/>
    </row>
    <row r="51" spans="1:9" ht="2.1" hidden="1" customHeight="1">
      <c r="A51" s="55"/>
      <c r="B51" s="155"/>
      <c r="C51" s="155"/>
      <c r="D51" s="155"/>
      <c r="E51" s="185"/>
      <c r="F51" s="186"/>
      <c r="G51" s="185"/>
      <c r="H51" s="173"/>
      <c r="I51" s="187"/>
    </row>
    <row r="52" spans="1:9" ht="15" hidden="1">
      <c r="A52" s="55"/>
      <c r="B52" s="155"/>
      <c r="C52" s="155"/>
      <c r="D52" s="189" t="s">
        <v>80</v>
      </c>
      <c r="E52" s="190"/>
      <c r="F52" s="169" t="s">
        <v>23</v>
      </c>
      <c r="G52" s="167" t="s">
        <v>71</v>
      </c>
      <c r="H52" s="173"/>
      <c r="I52" s="187"/>
    </row>
    <row r="53" spans="1:9" hidden="1">
      <c r="A53" s="55"/>
      <c r="B53" s="155"/>
      <c r="C53" s="155"/>
      <c r="D53" s="362">
        <v>0</v>
      </c>
      <c r="E53" s="363"/>
      <c r="F53" s="169" t="s">
        <v>23</v>
      </c>
      <c r="G53" s="166">
        <v>0</v>
      </c>
      <c r="H53" s="155"/>
      <c r="I53" s="187"/>
    </row>
    <row r="54" spans="1:9" ht="8.1" hidden="1" customHeight="1">
      <c r="A54" s="55"/>
      <c r="B54" s="155"/>
      <c r="C54" s="155"/>
      <c r="D54" s="56"/>
      <c r="E54" s="195"/>
      <c r="F54" s="186"/>
      <c r="G54" s="185"/>
      <c r="H54" s="155"/>
      <c r="I54" s="164"/>
    </row>
    <row r="55" spans="1:9">
      <c r="A55" s="155" t="s">
        <v>141</v>
      </c>
      <c r="B55" s="55"/>
      <c r="C55" s="155"/>
      <c r="D55" s="155"/>
      <c r="E55" s="155"/>
      <c r="F55" s="155"/>
      <c r="G55" s="155"/>
      <c r="H55" s="155"/>
      <c r="I55" s="164"/>
    </row>
    <row r="56" spans="1:9" ht="2.1" customHeight="1">
      <c r="A56" s="55"/>
      <c r="B56" s="155"/>
      <c r="C56" s="155"/>
      <c r="D56" s="155"/>
      <c r="E56" s="155"/>
      <c r="F56" s="155"/>
      <c r="G56" s="155"/>
      <c r="H56" s="155"/>
      <c r="I56" s="164"/>
    </row>
    <row r="57" spans="1:9" ht="12.95" customHeight="1">
      <c r="A57" s="55"/>
      <c r="B57" s="155"/>
      <c r="C57" s="155"/>
      <c r="D57" s="155"/>
      <c r="E57" s="167" t="s">
        <v>165</v>
      </c>
      <c r="F57" s="169" t="s">
        <v>23</v>
      </c>
      <c r="G57" s="167" t="s">
        <v>166</v>
      </c>
      <c r="H57" s="173"/>
      <c r="I57" s="164"/>
    </row>
    <row r="58" spans="1:9" ht="12.95" customHeight="1">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9" ht="8.1" customHeight="1">
      <c r="A59" s="55"/>
      <c r="B59" s="155"/>
      <c r="C59" s="155"/>
      <c r="D59" s="155"/>
      <c r="E59" s="155"/>
      <c r="F59" s="155"/>
      <c r="G59" s="155"/>
      <c r="H59" s="155"/>
      <c r="I59" s="164"/>
    </row>
    <row r="60" spans="1:9">
      <c r="A60" s="155" t="s">
        <v>144</v>
      </c>
      <c r="B60" s="55"/>
      <c r="C60" s="155"/>
      <c r="D60" s="155"/>
      <c r="E60" s="155"/>
      <c r="F60" s="155"/>
      <c r="G60" s="155"/>
      <c r="H60" s="155"/>
      <c r="I60" s="164"/>
    </row>
    <row r="61" spans="1:9" ht="2.1" customHeight="1">
      <c r="A61" s="55"/>
      <c r="B61" s="155"/>
      <c r="C61" s="155"/>
      <c r="D61" s="155"/>
      <c r="E61" s="155"/>
      <c r="F61" s="155"/>
      <c r="G61" s="155"/>
      <c r="H61" s="155"/>
      <c r="I61" s="164"/>
    </row>
    <row r="62" spans="1:9" ht="12.95" customHeight="1">
      <c r="A62" s="55"/>
      <c r="B62" s="155"/>
      <c r="C62" s="155"/>
      <c r="D62" s="155"/>
      <c r="E62" s="196" t="s">
        <v>185</v>
      </c>
      <c r="F62" s="169" t="s">
        <v>23</v>
      </c>
      <c r="G62" s="167" t="s">
        <v>186</v>
      </c>
      <c r="H62" s="173"/>
      <c r="I62" s="164"/>
    </row>
    <row r="63" spans="1:9" ht="12.95" customHeight="1">
      <c r="A63" s="55"/>
      <c r="B63" s="155"/>
      <c r="C63" s="155"/>
      <c r="D63" s="155"/>
      <c r="E63" s="273" t="str">
        <f>IF('Daten-Eingabe'!$G$16="","",IF('Daten-Eingabe'!$G$16=0,"",'Daten-Eingabe'!$H$12*'Daten-Eingabe'!$G$15/'Daten-Eingabe'!$G$16^0.5))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9" ht="8.1" customHeight="1">
      <c r="A64" s="55"/>
      <c r="B64" s="155"/>
      <c r="C64" s="155"/>
      <c r="D64" s="155"/>
      <c r="E64" s="155"/>
      <c r="F64" s="155"/>
      <c r="G64" s="155"/>
      <c r="H64" s="155"/>
      <c r="I64" s="198"/>
    </row>
    <row r="65" spans="1:9">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189</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55"/>
      <c r="B70" s="155"/>
      <c r="C70" s="270" t="s">
        <v>148</v>
      </c>
      <c r="D70" s="355" t="s">
        <v>190</v>
      </c>
      <c r="E70" s="356"/>
      <c r="F70" s="169" t="s">
        <v>23</v>
      </c>
      <c r="G70" s="199" t="s">
        <v>173</v>
      </c>
      <c r="H70" s="173"/>
      <c r="I70" s="198"/>
    </row>
    <row r="71" spans="1:9" ht="12.95" customHeight="1">
      <c r="A71" s="55"/>
      <c r="B71" s="155"/>
      <c r="C71" s="277"/>
      <c r="D71" s="357" t="str">
        <f>IF('Daten-Eingabe'!$G$39="","",IF(OR('Daten-Eingabe'!$G$37=0,'Daten-Eingabe'!$G$16=0),"",'Daten-Eingabe'!$G$39*1000*'Daten-Eingabe'!$G$27*'Daten-Eingabe'!$G$15*'Daten-Eingabe'!$H$12/('Daten-Eingabe'!$G$37*'Daten-Eingabe'!$G$16)))</f>
        <v/>
      </c>
      <c r="E71" s="358"/>
      <c r="F71" s="169" t="s">
        <v>23</v>
      </c>
      <c r="G71" s="168">
        <f>'Daten-Eingabe'!$G$29</f>
        <v>0</v>
      </c>
      <c r="H71" s="173"/>
      <c r="I71" s="281" t="str">
        <f>IF(OR($D$71&gt;1000000,$G$71="",$D$71=""),"NEIN",IF($G$71&gt;$D$71,"NEIN","JA"))</f>
        <v>NEIN</v>
      </c>
    </row>
    <row r="72" spans="1:9" ht="8.1" customHeight="1">
      <c r="A72" s="55"/>
      <c r="B72" s="155"/>
      <c r="C72" s="155"/>
      <c r="D72" s="155"/>
      <c r="E72" s="155"/>
      <c r="F72" s="155"/>
      <c r="G72" s="155"/>
      <c r="H72" s="155"/>
      <c r="I72" s="198"/>
    </row>
    <row r="73" spans="1:9">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95" customHeight="1">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55"/>
      <c r="B77" s="155"/>
      <c r="C77" s="155"/>
      <c r="D77" s="155"/>
      <c r="E77" s="155"/>
      <c r="F77" s="155"/>
      <c r="G77" s="155"/>
      <c r="H77" s="155"/>
      <c r="I77" s="198"/>
    </row>
    <row r="78" spans="1:9">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155"/>
      <c r="D80" s="155"/>
      <c r="E80" s="158" t="s">
        <v>177</v>
      </c>
      <c r="F80" s="169" t="s">
        <v>22</v>
      </c>
      <c r="G80" s="158" t="s">
        <v>178</v>
      </c>
      <c r="H80" s="173"/>
      <c r="I80" s="198"/>
    </row>
    <row r="81" spans="1:9" ht="12.95" customHeight="1">
      <c r="A81" s="55"/>
      <c r="B81" s="155"/>
      <c r="C81" s="155"/>
      <c r="D81" s="155"/>
      <c r="E81" s="197" t="str">
        <f>IF(OR('Daten-Eingabe'!$G$23="",'Daten-Eingabe'!$G$23=0),"",'Daten-Eingabe'!$G$22/'Daten-Eingabe'!$G$23)</f>
        <v/>
      </c>
      <c r="F81" s="30" t="s">
        <v>22</v>
      </c>
      <c r="G81" s="230" t="str">
        <f>IF('Daten-Eingabe'!$G$34="","",'Daten-Eingabe'!$G$34)</f>
        <v/>
      </c>
      <c r="H81" s="173"/>
      <c r="I81" s="281" t="str">
        <f>IF($G$81&gt;1000000,"NEIN",IF($G$81="","NEIN",IF($G$81&lt;$E$81,"NEIN","JA")))</f>
        <v>NEIN</v>
      </c>
    </row>
    <row r="82" spans="1:9" ht="30" customHeight="1">
      <c r="A82" s="55"/>
      <c r="B82" s="155"/>
      <c r="C82" s="155"/>
      <c r="D82" s="155"/>
      <c r="E82" s="155"/>
      <c r="F82" s="155"/>
      <c r="G82" s="155"/>
      <c r="H82" s="155"/>
      <c r="I82" s="200"/>
    </row>
    <row r="83" spans="1:9">
      <c r="A83" s="141" t="s">
        <v>140</v>
      </c>
      <c r="B83" s="201"/>
      <c r="C83" s="202"/>
      <c r="D83" s="202"/>
      <c r="E83" s="59">
        <f>'Daten-Eingabe'!D52</f>
        <v>38317</v>
      </c>
      <c r="F83" s="203"/>
      <c r="G83" s="202"/>
      <c r="H83" s="202"/>
      <c r="I83" s="58" t="s">
        <v>131</v>
      </c>
    </row>
    <row r="84" spans="1:9">
      <c r="A84" s="57" t="s">
        <v>127</v>
      </c>
      <c r="B84" s="17"/>
      <c r="C84" s="204"/>
      <c r="D84" s="204"/>
      <c r="E84" s="204"/>
      <c r="F84" s="204"/>
      <c r="G84" s="204"/>
      <c r="H84" s="204"/>
      <c r="I84" s="204"/>
    </row>
  </sheetData>
  <mergeCells count="9">
    <mergeCell ref="G4:I4"/>
    <mergeCell ref="D35:E35"/>
    <mergeCell ref="A33:F33"/>
    <mergeCell ref="D70:E70"/>
    <mergeCell ref="D71:E71"/>
    <mergeCell ref="D48:E48"/>
    <mergeCell ref="D53:E53"/>
    <mergeCell ref="D67:E67"/>
    <mergeCell ref="D68:E68"/>
  </mergeCells>
  <phoneticPr fontId="0" type="noConversion"/>
  <conditionalFormatting sqref="I10">
    <cfRule type="cellIs" dxfId="9" priority="1" stopIfTrue="1" operator="equal">
      <formula>"NEIN"</formula>
    </cfRule>
  </conditionalFormatting>
  <conditionalFormatting sqref="I69">
    <cfRule type="cellIs" dxfId="8" priority="2" stopIfTrue="1" operator="equal">
      <formula>"NEIN"</formula>
    </cfRule>
    <cfRule type="cellIs" dxfId="7" priority="3" stopIfTrue="1" operator="equal">
      <formula>""</formula>
    </cfRule>
  </conditionalFormatting>
  <conditionalFormatting sqref="I9 I14:I15 I20 I26:I27 I35 I41:I42 I48 I58 I63 I68 I71 I76 I81">
    <cfRule type="cellIs" dxfId="6" priority="4" stopIfTrue="1" operator="equal">
      <formula>"NEIN"</formula>
    </cfRule>
    <cfRule type="cellIs" dxfId="5" priority="5" stopIfTrue="1" operator="equal">
      <formula>""</formula>
    </cfRule>
  </conditionalFormatting>
  <pageMargins left="0.78740157480314965" right="0.19685039370078741" top="0.59055118110236227" bottom="0.39370078740157483" header="0.51181102362204722" footer="0.51181102362204722"/>
  <pageSetup paperSize="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032"/>
  <dimension ref="A1:K84"/>
  <sheetViews>
    <sheetView workbookViewId="0">
      <selection activeCell="G4" sqref="G4:I4"/>
    </sheetView>
  </sheetViews>
  <sheetFormatPr baseColWidth="10" defaultRowHeight="12.75"/>
  <cols>
    <col min="1" max="1" width="9" customWidth="1"/>
    <col min="2" max="6" width="11.7109375" customWidth="1"/>
    <col min="7" max="7" width="12.7109375" customWidth="1"/>
    <col min="8" max="9" width="5.7109375" customWidth="1"/>
    <col min="10" max="12" width="10.7109375" customWidth="1"/>
  </cols>
  <sheetData>
    <row r="1" spans="1:9" ht="14.25">
      <c r="A1" s="8" t="s">
        <v>28</v>
      </c>
      <c r="B1" s="14"/>
      <c r="C1" s="8"/>
      <c r="D1" s="8"/>
      <c r="E1" s="8"/>
      <c r="F1" s="8"/>
      <c r="G1" s="8"/>
      <c r="H1" s="9"/>
      <c r="I1" s="15"/>
    </row>
    <row r="2" spans="1:9">
      <c r="A2" s="10"/>
      <c r="B2" s="10"/>
      <c r="C2" s="10"/>
      <c r="D2" s="10"/>
      <c r="E2" s="10"/>
      <c r="F2" s="10"/>
      <c r="G2" s="10"/>
      <c r="H2" s="10"/>
      <c r="I2" s="16"/>
    </row>
    <row r="3" spans="1:9" ht="9" customHeight="1">
      <c r="A3" s="25"/>
      <c r="B3" s="25"/>
      <c r="C3" s="25"/>
      <c r="D3" s="25"/>
      <c r="E3" s="25"/>
      <c r="F3" s="25"/>
      <c r="G3" s="25"/>
      <c r="H3" s="25"/>
      <c r="I3" s="51"/>
    </row>
    <row r="4" spans="1:9">
      <c r="A4" s="52" t="s">
        <v>95</v>
      </c>
      <c r="B4" s="25"/>
      <c r="C4" s="25"/>
      <c r="D4" s="25"/>
      <c r="E4" s="25"/>
      <c r="F4" s="52" t="s">
        <v>52</v>
      </c>
      <c r="G4" s="348" t="str">
        <f>IF('Daten-Eingabe'!A12="","",'Daten-Eingabe'!A12)</f>
        <v>?</v>
      </c>
      <c r="H4" s="349"/>
      <c r="I4" s="350"/>
    </row>
    <row r="5" spans="1:9" ht="6" customHeight="1">
      <c r="A5" s="25"/>
      <c r="B5" s="25"/>
      <c r="C5" s="25"/>
      <c r="D5" s="25"/>
      <c r="E5" s="25"/>
      <c r="F5" s="25"/>
      <c r="G5" s="25"/>
      <c r="H5" s="25"/>
      <c r="I5" s="51"/>
    </row>
    <row r="6" spans="1:9" ht="14.1" customHeight="1">
      <c r="A6" s="26" t="s">
        <v>75</v>
      </c>
      <c r="B6" s="25"/>
      <c r="C6" s="26"/>
      <c r="D6" s="26"/>
      <c r="E6" s="26"/>
      <c r="F6" s="26"/>
      <c r="G6" s="26"/>
      <c r="H6" s="26"/>
      <c r="I6" s="49" t="s">
        <v>24</v>
      </c>
    </row>
    <row r="7" spans="1:9" s="225" customFormat="1" ht="2.1" customHeight="1">
      <c r="A7" s="223"/>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25"/>
      <c r="B8" s="158" t="s">
        <v>13</v>
      </c>
      <c r="C8" s="158" t="s">
        <v>15</v>
      </c>
      <c r="D8" s="158" t="s">
        <v>14</v>
      </c>
      <c r="E8" s="159" t="s">
        <v>48</v>
      </c>
      <c r="F8" s="160"/>
      <c r="G8" s="161" t="s">
        <v>76</v>
      </c>
      <c r="H8" s="55"/>
      <c r="I8" s="157"/>
    </row>
    <row r="9" spans="1:9" ht="12.95" customHeight="1">
      <c r="A9" s="2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25"/>
      <c r="B10" s="26"/>
      <c r="C10" s="26"/>
      <c r="D10" s="26"/>
      <c r="E10" s="26"/>
      <c r="F10" s="26"/>
      <c r="G10" s="26"/>
      <c r="H10" s="26"/>
      <c r="I10" s="35"/>
    </row>
    <row r="11" spans="1:9">
      <c r="A11" s="26" t="s">
        <v>146</v>
      </c>
      <c r="B11" s="25"/>
      <c r="C11" s="26"/>
      <c r="D11" s="26"/>
      <c r="E11" s="26"/>
      <c r="F11" s="26"/>
      <c r="G11" s="26"/>
      <c r="H11" s="26"/>
      <c r="I11" s="35"/>
    </row>
    <row r="12" spans="1:9" ht="2.1" customHeight="1">
      <c r="A12" s="25"/>
      <c r="B12" s="26"/>
      <c r="C12" s="26"/>
      <c r="D12" s="26"/>
      <c r="E12" s="26"/>
      <c r="F12" s="26"/>
      <c r="G12" s="26"/>
      <c r="H12" s="26"/>
      <c r="I12" s="35"/>
    </row>
    <row r="13" spans="1:9" ht="12.95" customHeight="1">
      <c r="A13" s="25"/>
      <c r="B13" s="53"/>
      <c r="C13" s="48" t="s">
        <v>13</v>
      </c>
      <c r="D13" s="48"/>
      <c r="E13" s="48" t="s">
        <v>14</v>
      </c>
      <c r="F13" s="48"/>
      <c r="G13" s="48" t="s">
        <v>76</v>
      </c>
      <c r="H13" s="26"/>
      <c r="I13" s="35"/>
    </row>
    <row r="14" spans="1:9" ht="12.95" customHeight="1">
      <c r="A14" s="2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2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8.1" customHeight="1">
      <c r="A16" s="25"/>
      <c r="B16" s="26"/>
      <c r="C16" s="26"/>
      <c r="D16" s="26"/>
      <c r="E16" s="26"/>
      <c r="F16" s="26"/>
      <c r="G16" s="26"/>
      <c r="H16" s="26"/>
      <c r="I16" s="35"/>
    </row>
    <row r="17" spans="1:11">
      <c r="A17" s="26" t="s">
        <v>77</v>
      </c>
      <c r="B17" s="25"/>
      <c r="C17" s="26"/>
      <c r="D17" s="26"/>
      <c r="E17" s="26"/>
      <c r="F17" s="26"/>
      <c r="G17" s="26"/>
      <c r="H17" s="26"/>
      <c r="I17" s="35"/>
    </row>
    <row r="18" spans="1:11" ht="2.1" customHeight="1">
      <c r="A18" s="25"/>
      <c r="B18" s="26"/>
      <c r="C18" s="26"/>
      <c r="D18" s="26"/>
      <c r="E18" s="26"/>
      <c r="F18" s="26"/>
      <c r="G18" s="26"/>
      <c r="H18" s="26"/>
      <c r="I18" s="35"/>
    </row>
    <row r="19" spans="1:11" ht="12.95" customHeight="1">
      <c r="A19" s="25"/>
      <c r="B19" s="29" t="s">
        <v>157</v>
      </c>
      <c r="C19" s="48" t="s">
        <v>16</v>
      </c>
      <c r="D19" s="29" t="s">
        <v>158</v>
      </c>
      <c r="E19" s="48" t="s">
        <v>16</v>
      </c>
      <c r="F19" s="29" t="s">
        <v>159</v>
      </c>
      <c r="G19" s="30" t="s">
        <v>68</v>
      </c>
      <c r="H19" s="26"/>
      <c r="I19" s="35"/>
    </row>
    <row r="20" spans="1:11" ht="12.95" customHeight="1">
      <c r="A20" s="2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11" ht="8.1" customHeight="1">
      <c r="A21" s="25"/>
      <c r="B21" s="26"/>
      <c r="C21" s="26"/>
      <c r="D21" s="26"/>
      <c r="E21" s="26"/>
      <c r="F21" s="26"/>
      <c r="G21" s="26"/>
      <c r="H21" s="26"/>
      <c r="I21" s="35"/>
    </row>
    <row r="22" spans="1:11">
      <c r="A22" s="26" t="s">
        <v>151</v>
      </c>
      <c r="B22" s="25"/>
      <c r="C22" s="26"/>
      <c r="D22" s="26"/>
      <c r="E22" s="26"/>
      <c r="F22" s="26"/>
      <c r="G22" s="26"/>
      <c r="H22" s="26"/>
      <c r="I22" s="35"/>
    </row>
    <row r="23" spans="1:11" ht="2.1" customHeight="1">
      <c r="A23" s="25"/>
      <c r="B23" s="26"/>
      <c r="C23" s="26"/>
      <c r="D23" s="26"/>
      <c r="E23" s="26"/>
      <c r="F23" s="26"/>
      <c r="G23" s="26"/>
      <c r="H23" s="26"/>
      <c r="I23" s="35"/>
    </row>
    <row r="24" spans="1:11" ht="12.95" customHeight="1">
      <c r="A24" s="25"/>
      <c r="B24" s="32"/>
      <c r="C24" s="32"/>
      <c r="D24" s="40"/>
      <c r="E24" s="29" t="s">
        <v>160</v>
      </c>
      <c r="F24" s="30" t="s">
        <v>23</v>
      </c>
      <c r="G24" s="29" t="s">
        <v>226</v>
      </c>
      <c r="H24" s="31"/>
      <c r="I24" s="35"/>
    </row>
    <row r="25" spans="1:11" ht="12.95" hidden="1" customHeight="1" thickBot="1">
      <c r="A25" s="25"/>
      <c r="B25" s="20" t="s">
        <v>65</v>
      </c>
      <c r="C25" s="38"/>
      <c r="D25" s="50"/>
      <c r="E25" s="11">
        <f>'Daten-Eingabe'!G26</f>
        <v>0</v>
      </c>
      <c r="F25" s="6" t="s">
        <v>23</v>
      </c>
      <c r="G25" s="11" t="e">
        <f>IF('Daten-Eingabe'!H11=0,0,'Daten-Eingabe'!G11/'Daten-Eingabe'!H11)</f>
        <v>#VALUE!</v>
      </c>
      <c r="H25" s="13"/>
      <c r="I25" s="5"/>
    </row>
    <row r="26" spans="1:11" ht="12.95" customHeight="1">
      <c r="A26" s="25"/>
      <c r="B26" s="21" t="s">
        <v>98</v>
      </c>
      <c r="C26" s="39"/>
      <c r="D26" s="41" t="s">
        <v>58</v>
      </c>
      <c r="E26" s="230" t="str">
        <f>IF('Daten-Eingabe'!$G$26="","",'Daten-Eingabe'!$G$26)</f>
        <v/>
      </c>
      <c r="F26" s="30" t="s">
        <v>23</v>
      </c>
      <c r="G26" s="168" t="str">
        <f>IF('Daten-Eingabe'!$H$12="","",IF('Daten-Eingabe'!$H$12=0,"",'Daten-Eingabe'!$G$12/'Daten-Eingabe'!$H$12))</f>
        <v/>
      </c>
      <c r="H26" s="31"/>
      <c r="I26" s="281" t="str">
        <f>IF(OR($E$26="",$E$26&gt;100000000,$G$26=""),"NEIN",IF($G$26&gt;$E$26,"NEIN","JA"))</f>
        <v>NEIN</v>
      </c>
    </row>
    <row r="27" spans="1:11" ht="12.95" customHeight="1">
      <c r="A27" s="25"/>
      <c r="B27" s="21"/>
      <c r="C27" s="39"/>
      <c r="D27" s="41" t="s">
        <v>59</v>
      </c>
      <c r="E27" s="230" t="str">
        <f>IF('Daten-Eingabe'!$G$26="","",'Daten-Eingabe'!$G$26)</f>
        <v/>
      </c>
      <c r="F27" s="30" t="s">
        <v>23</v>
      </c>
      <c r="G27" s="168" t="str">
        <f>IF('Daten-Eingabe'!$H$13="","",IF('Daten-Eingabe'!$H$13=0,"",'Daten-Eingabe'!$G$13/'Daten-Eingabe'!$H$13))</f>
        <v/>
      </c>
      <c r="H27" s="31"/>
      <c r="I27" s="281" t="str">
        <f>IF(OR($E$27="",$E$27&gt;100000000,$G$27=""),"NEIN",IF($G$27&gt;$E$27,"NEIN","JA"))</f>
        <v>NEIN</v>
      </c>
    </row>
    <row r="28" spans="1:11" ht="12.95" customHeight="1">
      <c r="A28" s="25"/>
      <c r="B28" s="33"/>
      <c r="C28" s="32"/>
      <c r="D28" s="41" t="s">
        <v>60</v>
      </c>
      <c r="E28" s="230" t="str">
        <f>IF('Daten-Eingabe'!$G$26="","",'Daten-Eingabe'!$G$26)</f>
        <v/>
      </c>
      <c r="F28" s="30" t="s">
        <v>23</v>
      </c>
      <c r="G28" s="168" t="str">
        <f>IF('Daten-Eingabe'!$H$14="","",IF('Daten-Eingabe'!$H$14=0,"",'Daten-Eingabe'!$G$14/'Daten-Eingabe'!$H$14))</f>
        <v/>
      </c>
      <c r="H28" s="31"/>
      <c r="I28" s="281" t="str">
        <f>IF(OR($E$28="",$E$28&gt;100000000,$G$28=""),"NEIN",IF($G$28&gt;$E$28,"NEIN","JA"))</f>
        <v>NEIN</v>
      </c>
    </row>
    <row r="29" spans="1:11" ht="8.1" customHeight="1">
      <c r="A29" s="25"/>
      <c r="B29" s="26"/>
      <c r="C29" s="26"/>
      <c r="D29" s="26"/>
      <c r="E29" s="43"/>
      <c r="F29" s="37"/>
      <c r="G29" s="43"/>
      <c r="H29" s="31"/>
      <c r="I29" s="45"/>
    </row>
    <row r="30" spans="1:11" ht="10.5" hidden="1" customHeight="1">
      <c r="A30" s="25"/>
      <c r="B30" s="26"/>
      <c r="C30" s="26"/>
      <c r="D30" s="26"/>
      <c r="E30" s="26"/>
      <c r="F30" s="26"/>
      <c r="G30" s="49"/>
      <c r="H30" s="26"/>
      <c r="I30" s="35"/>
    </row>
    <row r="31" spans="1:11" s="25" customFormat="1">
      <c r="A31" s="26" t="s">
        <v>78</v>
      </c>
      <c r="C31" s="26"/>
      <c r="D31" s="26"/>
      <c r="E31" s="26"/>
      <c r="F31" s="26"/>
      <c r="G31" s="49"/>
      <c r="H31" s="26"/>
      <c r="I31" s="35"/>
      <c r="K31" s="235"/>
    </row>
    <row r="32" spans="1:11" s="25" customFormat="1" ht="2.1" customHeight="1">
      <c r="B32" s="26"/>
      <c r="C32" s="26"/>
      <c r="D32" s="26"/>
      <c r="E32" s="26"/>
      <c r="F32" s="26"/>
      <c r="G32" s="49"/>
      <c r="H32" s="26"/>
      <c r="I32" s="35"/>
      <c r="K32" s="235"/>
    </row>
    <row r="33" spans="1:11" s="25" customFormat="1" ht="12.95" customHeight="1">
      <c r="A33" s="368" t="s">
        <v>179</v>
      </c>
      <c r="B33" s="369"/>
      <c r="C33" s="369"/>
      <c r="D33" s="369"/>
      <c r="E33" s="369"/>
      <c r="F33" s="369"/>
      <c r="G33" s="188" t="str">
        <f>IF('Daten-Eingabe'!$G$19="","DL fehlt",IF('Daten-Eingabe'!$G$18="","NUD fehlt",IF('Daten-Eingabe'!$G$17="","IZRS fehlt",IF('Daten-Eingabe'!$G$14="","",IF('Daten-Eingabe'!$G$14=0,"",('Daten-Eingabe'!$G$14+'Daten-Eingabe'!$G$17+'Daten-Eingabe'!$G$18+'Daten-Eingabe'!$G$19+'Daten-Eingabe'!$G$20)/'Daten-Eingabe'!$G$14)))))</f>
        <v>DL fehlt</v>
      </c>
      <c r="H33" s="155"/>
      <c r="I33" s="164"/>
      <c r="J33"/>
      <c r="K33" s="274"/>
    </row>
    <row r="34" spans="1:11" ht="12.95" customHeight="1">
      <c r="A34" s="25"/>
      <c r="B34" s="26"/>
      <c r="C34" s="26"/>
      <c r="D34" s="284" t="s">
        <v>161</v>
      </c>
      <c r="E34" s="44"/>
      <c r="F34" s="30" t="s">
        <v>22</v>
      </c>
      <c r="G34" s="29" t="s">
        <v>162</v>
      </c>
      <c r="H34" s="31"/>
      <c r="I34" s="35"/>
    </row>
    <row r="35" spans="1:11" ht="12.95" customHeight="1">
      <c r="A35" s="25"/>
      <c r="B35" s="26"/>
      <c r="C35" s="26"/>
      <c r="D35" s="351" t="str">
        <f>IF('Daten-Eingabe'!$G$15="","R fehlt",IF($G$33="","Q fehlt",IF('Daten-Eingabe'!$G$16="","Anzahl  N  fehlt",($G$33*'Daten-Eingabe'!$G$14*'Daten-Eingabe'!$G$15)/'Daten-Eingabe'!$G$16)))</f>
        <v>R fehlt</v>
      </c>
      <c r="E35" s="352"/>
      <c r="F35" s="30" t="s">
        <v>22</v>
      </c>
      <c r="G35" s="168" t="str">
        <f>IF('Daten-Eingabe'!$G$37="","",'Daten-Eingabe'!$G$37)</f>
        <v/>
      </c>
      <c r="H35" s="31"/>
      <c r="I35" s="281" t="str">
        <f>IF(OR($G$33="",$G$35="",$G$35&gt;10000000),"NEIN",IF($D$35&gt;$G$35,"NEIN","JA"))</f>
        <v>NEIN</v>
      </c>
    </row>
    <row r="36" spans="1:11" ht="8.1" customHeight="1">
      <c r="A36" s="25"/>
      <c r="B36" s="26"/>
      <c r="C36" s="26"/>
      <c r="D36" s="26"/>
      <c r="E36" s="26"/>
      <c r="F36" s="26"/>
      <c r="G36" s="26"/>
      <c r="H36" s="26"/>
      <c r="I36" s="35"/>
    </row>
    <row r="37" spans="1:11">
      <c r="A37" s="26" t="s">
        <v>150</v>
      </c>
      <c r="B37" s="25"/>
      <c r="C37" s="26"/>
      <c r="D37" s="26"/>
      <c r="E37" s="26"/>
      <c r="F37" s="26"/>
      <c r="G37" s="26"/>
      <c r="H37" s="26"/>
      <c r="I37" s="35"/>
    </row>
    <row r="38" spans="1:11" ht="2.1" customHeight="1">
      <c r="A38" s="25"/>
      <c r="B38" s="26"/>
      <c r="C38" s="26"/>
      <c r="D38" s="26"/>
      <c r="E38" s="26"/>
      <c r="F38" s="26"/>
      <c r="G38" s="26"/>
      <c r="H38" s="26"/>
      <c r="I38" s="35"/>
    </row>
    <row r="39" spans="1:11" ht="12.95" customHeight="1">
      <c r="A39" s="25"/>
      <c r="B39" s="32"/>
      <c r="C39" s="32"/>
      <c r="D39" s="40"/>
      <c r="E39" s="29" t="s">
        <v>69</v>
      </c>
      <c r="F39" s="30" t="s">
        <v>23</v>
      </c>
      <c r="G39" s="29" t="s">
        <v>227</v>
      </c>
      <c r="H39" s="31"/>
      <c r="I39" s="35"/>
    </row>
    <row r="40" spans="1:11" ht="12.95" hidden="1" customHeight="1" thickBot="1">
      <c r="A40" s="25"/>
      <c r="B40" s="20" t="s">
        <v>65</v>
      </c>
      <c r="C40" s="38"/>
      <c r="D40" s="12"/>
      <c r="E40" s="7">
        <f>'Daten-Eingabe'!G40</f>
        <v>0</v>
      </c>
      <c r="F40" s="30" t="s">
        <v>23</v>
      </c>
      <c r="G40" s="7" t="e">
        <f>IF('Daten-Eingabe'!H11=0,0,'Daten-Eingabe'!G11/'Daten-Eingabe'!H11)</f>
        <v>#VALUE!</v>
      </c>
      <c r="H40" s="31"/>
      <c r="I40" s="5"/>
    </row>
    <row r="41" spans="1:11" ht="12.95" customHeight="1">
      <c r="A41" s="25"/>
      <c r="B41" s="21" t="s">
        <v>99</v>
      </c>
      <c r="C41" s="39"/>
      <c r="D41" s="41" t="s">
        <v>58</v>
      </c>
      <c r="E41" s="230" t="str">
        <f>IF('Daten-Eingabe'!$G$40="","",'Daten-Eingabe'!$G$40)</f>
        <v/>
      </c>
      <c r="F41" s="30" t="s">
        <v>23</v>
      </c>
      <c r="G41" s="162" t="str">
        <f>IF('Daten-Eingabe'!$H$12="","",IF('Daten-Eingabe'!$H$12=0,"",'Daten-Eingabe'!$G$12/'Daten-Eingabe'!$H$12))</f>
        <v/>
      </c>
      <c r="H41" s="31"/>
      <c r="I41" s="281" t="str">
        <f>IF(OR($G$41=0,$G$41="",$E$41="",$E$41&gt;100000000),"NEIN",IF($G$41&gt;$E$41,"NEIN","JA"))</f>
        <v>NEIN</v>
      </c>
    </row>
    <row r="42" spans="1:11" ht="12.95" customHeight="1">
      <c r="A42" s="25"/>
      <c r="B42" s="21"/>
      <c r="C42" s="39"/>
      <c r="D42" s="41" t="s">
        <v>59</v>
      </c>
      <c r="E42" s="230" t="str">
        <f>IF('Daten-Eingabe'!$G$40="","",'Daten-Eingabe'!$G$40)</f>
        <v/>
      </c>
      <c r="F42" s="30" t="s">
        <v>23</v>
      </c>
      <c r="G42" s="162" t="str">
        <f>IF('Daten-Eingabe'!$H$13="","",IF('Daten-Eingabe'!$H$13=0,"",'Daten-Eingabe'!$G$13/'Daten-Eingabe'!$H$13))</f>
        <v/>
      </c>
      <c r="H42" s="31"/>
      <c r="I42" s="281" t="str">
        <f>IF(OR($G$42=0,$G$42="",$E$42="",$E$42&gt;100000000),"NEIN",IF($G$42&gt;$E$42,"NEIN","JA"))</f>
        <v>NEIN</v>
      </c>
    </row>
    <row r="43" spans="1:11" ht="12.95" customHeight="1">
      <c r="A43" s="25"/>
      <c r="B43" s="33"/>
      <c r="C43" s="32"/>
      <c r="D43" s="41" t="s">
        <v>60</v>
      </c>
      <c r="E43" s="230" t="str">
        <f>IF('Daten-Eingabe'!$G$40="","",'Daten-Eingabe'!$G$40)</f>
        <v/>
      </c>
      <c r="F43" s="30" t="s">
        <v>23</v>
      </c>
      <c r="G43" s="162" t="str">
        <f>IF('Daten-Eingabe'!$H$14="","",IF('Daten-Eingabe'!$H$14=0,"",'Daten-Eingabe'!$G$14/'Daten-Eingabe'!$H$14))</f>
        <v/>
      </c>
      <c r="H43" s="31"/>
      <c r="I43" s="281" t="str">
        <f>IF(OR($G$43=0,$G$43="",$E$43="",$E$43&gt;100000000),"NEIN",IF($G$43&gt;$E$43,"NEIN","JA"))</f>
        <v>NEIN</v>
      </c>
    </row>
    <row r="44" spans="1:11" ht="8.1" customHeight="1">
      <c r="A44" s="25"/>
      <c r="B44" s="26"/>
      <c r="C44" s="26"/>
      <c r="D44" s="26"/>
      <c r="E44" s="43"/>
      <c r="F44" s="37"/>
      <c r="G44" s="43"/>
      <c r="H44" s="31"/>
      <c r="I44" s="45"/>
    </row>
    <row r="45" spans="1:11" ht="15.75">
      <c r="A45" s="25" t="s">
        <v>228</v>
      </c>
      <c r="B45" s="26"/>
      <c r="C45" s="26"/>
      <c r="D45" s="26"/>
      <c r="E45" s="43"/>
      <c r="F45" s="37"/>
      <c r="G45" s="43"/>
      <c r="H45" s="31"/>
      <c r="I45" s="45"/>
    </row>
    <row r="46" spans="1:11" ht="2.1" customHeight="1">
      <c r="A46" s="25"/>
      <c r="B46" s="26"/>
      <c r="C46" s="26"/>
      <c r="D46" s="26"/>
      <c r="E46" s="43"/>
      <c r="F46" s="37"/>
      <c r="G46" s="43"/>
      <c r="H46" s="31"/>
      <c r="I46" s="45"/>
    </row>
    <row r="47" spans="1:11" ht="12.95" customHeight="1">
      <c r="A47" s="25"/>
      <c r="B47" s="26"/>
      <c r="C47" s="26"/>
      <c r="D47" s="42" t="s">
        <v>163</v>
      </c>
      <c r="E47" s="44"/>
      <c r="F47" s="30" t="s">
        <v>23</v>
      </c>
      <c r="G47" s="29" t="s">
        <v>164</v>
      </c>
      <c r="H47" s="31"/>
      <c r="I47" s="45"/>
    </row>
    <row r="48" spans="1:11" ht="12.95" customHeight="1">
      <c r="A48" s="25"/>
      <c r="B48" s="26"/>
      <c r="C48" s="26"/>
      <c r="D48" s="351">
        <f>IF('Daten-Eingabe'!$G$43&lt;&gt;0,'Daten-Eingabe'!$G$43,(IF('Daten-Eingabe'!$G$44&lt;&gt;0,'Daten-Eingabe'!$G$37/(2*'Daten-Eingabe'!$G$44),'Daten-Eingabe'!$G$40)))</f>
        <v>0</v>
      </c>
      <c r="E48" s="352"/>
      <c r="F48" s="30" t="s">
        <v>23</v>
      </c>
      <c r="G48" s="162" t="str">
        <f>IF('Daten-Eingabe'!$H$12="","",IF('Daten-Eingabe'!$H$12=0,"",'Daten-Eingabe'!$G$14/'Daten-Eingabe'!$H$12))</f>
        <v/>
      </c>
      <c r="H48" s="31"/>
      <c r="I48" s="281" t="str">
        <f>IF(D48&gt;10000000,"NEIN",IF($G$48="","NEIN",IF($G$48&gt;$D$48,"NEIN","JA")))</f>
        <v>NEIN</v>
      </c>
    </row>
    <row r="49" spans="1:9" ht="8.1" customHeight="1">
      <c r="A49" s="25"/>
      <c r="B49" s="26"/>
      <c r="C49" s="26"/>
      <c r="D49" s="46"/>
      <c r="E49" s="47"/>
      <c r="F49" s="37"/>
      <c r="G49" s="43"/>
      <c r="H49" s="31"/>
      <c r="I49" s="45"/>
    </row>
    <row r="50" spans="1:9" ht="15.75" hidden="1">
      <c r="A50" s="25" t="s">
        <v>85</v>
      </c>
      <c r="B50" s="26"/>
      <c r="C50" s="26"/>
      <c r="D50" s="26"/>
      <c r="E50" s="43"/>
      <c r="F50" s="37"/>
      <c r="G50" s="43"/>
      <c r="H50" s="31"/>
      <c r="I50" s="45"/>
    </row>
    <row r="51" spans="1:9" ht="2.1" hidden="1" customHeight="1">
      <c r="A51" s="25"/>
      <c r="B51" s="26"/>
      <c r="C51" s="26"/>
      <c r="D51" s="26"/>
      <c r="E51" s="43"/>
      <c r="F51" s="37"/>
      <c r="G51" s="43"/>
      <c r="H51" s="31"/>
      <c r="I51" s="45"/>
    </row>
    <row r="52" spans="1:9" ht="15" hidden="1">
      <c r="A52" s="25"/>
      <c r="B52" s="26"/>
      <c r="C52" s="26"/>
      <c r="D52" s="42" t="s">
        <v>80</v>
      </c>
      <c r="E52" s="44"/>
      <c r="F52" s="30" t="s">
        <v>23</v>
      </c>
      <c r="G52" s="29" t="s">
        <v>71</v>
      </c>
      <c r="H52" s="31"/>
      <c r="I52" s="45"/>
    </row>
    <row r="53" spans="1:9" hidden="1">
      <c r="A53" s="25"/>
      <c r="B53" s="26"/>
      <c r="C53" s="26"/>
      <c r="D53" s="370">
        <v>0</v>
      </c>
      <c r="E53" s="371"/>
      <c r="F53" s="30" t="s">
        <v>23</v>
      </c>
      <c r="G53" s="48">
        <v>0</v>
      </c>
      <c r="H53" s="26"/>
      <c r="I53" s="45"/>
    </row>
    <row r="54" spans="1:9" ht="8.1" hidden="1" customHeight="1">
      <c r="A54" s="25"/>
      <c r="B54" s="26"/>
      <c r="C54" s="26"/>
      <c r="D54" s="46"/>
      <c r="E54" s="47"/>
      <c r="F54" s="37"/>
      <c r="G54" s="43"/>
      <c r="H54" s="26"/>
      <c r="I54" s="35"/>
    </row>
    <row r="55" spans="1:9">
      <c r="A55" s="155" t="s">
        <v>141</v>
      </c>
      <c r="B55" s="25"/>
      <c r="C55" s="26"/>
      <c r="D55" s="26"/>
      <c r="E55" s="26"/>
      <c r="F55" s="26"/>
      <c r="G55" s="26"/>
      <c r="H55" s="26"/>
      <c r="I55" s="35"/>
    </row>
    <row r="56" spans="1:9" ht="2.1" customHeight="1">
      <c r="A56" s="25"/>
      <c r="B56" s="26"/>
      <c r="C56" s="26"/>
      <c r="D56" s="26"/>
      <c r="E56" s="26"/>
      <c r="F56" s="26"/>
      <c r="G56" s="26"/>
      <c r="H56" s="26"/>
      <c r="I56" s="35"/>
    </row>
    <row r="57" spans="1:9" ht="12.95" customHeight="1">
      <c r="A57" s="25"/>
      <c r="B57" s="26"/>
      <c r="C57" s="26"/>
      <c r="D57" s="26"/>
      <c r="E57" s="29" t="s">
        <v>165</v>
      </c>
      <c r="F57" s="30" t="s">
        <v>23</v>
      </c>
      <c r="G57" s="29" t="s">
        <v>166</v>
      </c>
      <c r="H57" s="31"/>
      <c r="I57" s="35"/>
    </row>
    <row r="58" spans="1:9" ht="12.95" customHeight="1">
      <c r="A58" s="25"/>
      <c r="B58" s="26"/>
      <c r="C58" s="26"/>
      <c r="D58" s="26"/>
      <c r="E58" s="278" t="str">
        <f>IF('Daten-Eingabe'!$G$16="","",IF('Daten-Eingabe'!$G$16=0,"",'Daten-Eingabe'!$G$19*'Daten-Eingabe'!$G$15/'Daten-Eingabe'!$G$16))</f>
        <v/>
      </c>
      <c r="F58" s="169" t="s">
        <v>23</v>
      </c>
      <c r="G58" s="168" t="str">
        <f>IF('Daten-Eingabe'!$G$38="","",'Daten-Eingabe'!$G$38)</f>
        <v/>
      </c>
      <c r="H58" s="31"/>
      <c r="I58" s="281" t="str">
        <f>IF(OR($E$58="",$G$58=""),"NEIN",IF($G$58&gt;$E$58,"NEIN","JA"))</f>
        <v>NEIN</v>
      </c>
    </row>
    <row r="59" spans="1:9" ht="8.1" customHeight="1">
      <c r="A59" s="25"/>
      <c r="B59" s="26"/>
      <c r="C59" s="26"/>
      <c r="D59" s="26"/>
      <c r="E59" s="26"/>
      <c r="F59" s="26"/>
      <c r="G59" s="26"/>
      <c r="H59" s="26"/>
      <c r="I59" s="35"/>
    </row>
    <row r="60" spans="1:9">
      <c r="A60" s="155" t="s">
        <v>144</v>
      </c>
      <c r="B60" s="25"/>
      <c r="C60" s="26"/>
      <c r="D60" s="26"/>
      <c r="E60" s="26"/>
      <c r="F60" s="26"/>
      <c r="G60" s="26"/>
      <c r="H60" s="26"/>
      <c r="I60" s="35"/>
    </row>
    <row r="61" spans="1:9" ht="2.1" customHeight="1">
      <c r="A61" s="25"/>
      <c r="B61" s="26"/>
      <c r="C61" s="26"/>
      <c r="D61" s="26"/>
      <c r="E61" s="26"/>
      <c r="F61" s="26"/>
      <c r="G61" s="26"/>
      <c r="H61" s="26"/>
      <c r="I61" s="35"/>
    </row>
    <row r="62" spans="1:9" ht="12.95" customHeight="1">
      <c r="A62" s="25"/>
      <c r="B62" s="26"/>
      <c r="C62" s="26"/>
      <c r="D62" s="26"/>
      <c r="E62" s="36" t="s">
        <v>168</v>
      </c>
      <c r="F62" s="30" t="s">
        <v>23</v>
      </c>
      <c r="G62" s="29" t="s">
        <v>167</v>
      </c>
      <c r="H62" s="31"/>
      <c r="I62" s="35"/>
    </row>
    <row r="63" spans="1:9" ht="12.95" customHeight="1">
      <c r="A63" s="25"/>
      <c r="B63" s="26"/>
      <c r="C63" s="26"/>
      <c r="D63" s="26"/>
      <c r="E63" s="273" t="str">
        <f>IF('Daten-Eingabe'!$G$16="","",IF('Daten-Eingabe'!$G$16=0,"",'Daten-Eingabe'!$H$12*'Daten-Eingabe'!$G$15/'Daten-Eingabe'!$G$16^0.5))</f>
        <v/>
      </c>
      <c r="F63" s="30" t="s">
        <v>23</v>
      </c>
      <c r="G63" s="273" t="str">
        <f>IF('Daten-Eingabe'!$G$37="","",IF('Daten-Eingabe'!$G$42&lt;&gt;0,'Daten-Eingabe'!$G$37/'Daten-Eingabe'!$G$42,IF('Daten-Eingabe'!$G$41&lt;&gt;0,'Daten-Eingabe'!$G$41,IF('Daten-Eingabe'!$G$40=0,"",'Daten-Eingabe'!$G$37/'Daten-Eingabe'!$G$40))))</f>
        <v/>
      </c>
      <c r="H63" s="31"/>
      <c r="I63" s="281" t="str">
        <f>IF(OR($E$63="",$G$63=""),"NEIN",IF($G$63&gt;$E$63,"NEIN","JA"))</f>
        <v>NEIN</v>
      </c>
    </row>
    <row r="64" spans="1:9" ht="8.1" customHeight="1">
      <c r="A64" s="25"/>
      <c r="B64" s="26"/>
      <c r="C64" s="26"/>
      <c r="D64" s="26"/>
      <c r="E64" s="26"/>
      <c r="F64" s="26"/>
      <c r="G64" s="26"/>
      <c r="H64" s="26"/>
      <c r="I64" s="28"/>
    </row>
    <row r="65" spans="1:9">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170</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25"/>
      <c r="B70" s="26"/>
      <c r="C70" s="270" t="s">
        <v>148</v>
      </c>
      <c r="D70" s="355" t="s">
        <v>171</v>
      </c>
      <c r="E70" s="356"/>
      <c r="F70" s="30" t="s">
        <v>23</v>
      </c>
      <c r="G70" s="34" t="s">
        <v>173</v>
      </c>
      <c r="H70" s="31"/>
      <c r="I70" s="28"/>
    </row>
    <row r="71" spans="1:9" ht="12.95" customHeight="1">
      <c r="A71" s="25"/>
      <c r="B71" s="26"/>
      <c r="C71" s="277"/>
      <c r="D71" s="357" t="str">
        <f>IF('Daten-Eingabe'!$G$39="","",IF(OR('Daten-Eingabe'!$G$37=0,'Daten-Eingabe'!$G$16=0),"",'Daten-Eingabe'!$G$39*1000*'Daten-Eingabe'!$G$27*'Daten-Eingabe'!$G$15*'Daten-Eingabe'!$H$12/('Daten-Eingabe'!$G$37*'Daten-Eingabe'!$G$16)))</f>
        <v/>
      </c>
      <c r="E71" s="358"/>
      <c r="F71" s="30" t="s">
        <v>23</v>
      </c>
      <c r="G71" s="168">
        <f>'Daten-Eingabe'!$G$29</f>
        <v>0</v>
      </c>
      <c r="H71" s="31"/>
      <c r="I71" s="281" t="str">
        <f>IF(OR($D$71&gt;1000000,$G$71="",$D$71=""),"NEIN",IF($G$71&gt;$D$71,"NEIN","JA"))</f>
        <v>NEIN</v>
      </c>
    </row>
    <row r="72" spans="1:9" ht="8.1" customHeight="1">
      <c r="A72" s="25"/>
      <c r="B72" s="26"/>
      <c r="C72" s="26"/>
      <c r="D72" s="26"/>
      <c r="E72" s="26"/>
      <c r="F72" s="26"/>
      <c r="G72" s="26"/>
      <c r="H72" s="26"/>
      <c r="I72" s="28"/>
    </row>
    <row r="73" spans="1:9">
      <c r="A73" s="155" t="s">
        <v>225</v>
      </c>
      <c r="B73" s="25"/>
      <c r="C73" s="26"/>
      <c r="D73" s="26"/>
      <c r="E73" s="26"/>
      <c r="F73" s="26"/>
      <c r="G73" s="26"/>
      <c r="H73" s="26"/>
      <c r="I73" s="28"/>
    </row>
    <row r="74" spans="1:9" ht="2.1" customHeight="1">
      <c r="A74" s="25"/>
      <c r="B74" s="26"/>
      <c r="C74" s="26"/>
      <c r="D74" s="26"/>
      <c r="E74" s="26"/>
      <c r="F74" s="26"/>
      <c r="G74" s="26"/>
      <c r="H74" s="26"/>
      <c r="I74" s="28"/>
    </row>
    <row r="75" spans="1:9" ht="12.95" customHeight="1">
      <c r="A75" s="25"/>
      <c r="B75" s="26"/>
      <c r="C75" s="29" t="s">
        <v>174</v>
      </c>
      <c r="D75" s="30" t="s">
        <v>22</v>
      </c>
      <c r="E75" s="29" t="s">
        <v>175</v>
      </c>
      <c r="F75" s="30" t="s">
        <v>22</v>
      </c>
      <c r="G75" s="29" t="s">
        <v>176</v>
      </c>
      <c r="H75" s="31"/>
      <c r="I75" s="28"/>
    </row>
    <row r="76" spans="1:9" ht="12.95" customHeight="1">
      <c r="A76" s="25"/>
      <c r="B76" s="26"/>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25"/>
      <c r="B77" s="26"/>
      <c r="C77" s="26"/>
      <c r="D77" s="26"/>
      <c r="E77" s="26"/>
      <c r="F77" s="26"/>
      <c r="G77" s="26"/>
      <c r="H77" s="26"/>
      <c r="I77" s="28"/>
    </row>
    <row r="78" spans="1:9">
      <c r="A78" s="155" t="s">
        <v>145</v>
      </c>
      <c r="B78" s="25"/>
      <c r="C78" s="26"/>
      <c r="D78" s="26"/>
      <c r="E78" s="26"/>
      <c r="F78" s="26"/>
      <c r="G78" s="26"/>
      <c r="H78" s="26"/>
      <c r="I78" s="28"/>
    </row>
    <row r="79" spans="1:9" ht="2.1" customHeight="1">
      <c r="A79" s="25"/>
      <c r="B79" s="26"/>
      <c r="C79" s="26"/>
      <c r="D79" s="26"/>
      <c r="E79" s="26"/>
      <c r="F79" s="26"/>
      <c r="G79" s="26"/>
      <c r="H79" s="26"/>
      <c r="I79" s="28"/>
    </row>
    <row r="80" spans="1:9" ht="12.95" customHeight="1">
      <c r="A80" s="25"/>
      <c r="B80" s="26"/>
      <c r="C80" s="26"/>
      <c r="D80" s="26"/>
      <c r="E80" s="285" t="s">
        <v>177</v>
      </c>
      <c r="F80" s="30" t="s">
        <v>22</v>
      </c>
      <c r="G80" s="285" t="s">
        <v>178</v>
      </c>
      <c r="H80" s="31"/>
      <c r="I80" s="28"/>
    </row>
    <row r="81" spans="1:9" ht="12.95" customHeight="1">
      <c r="A81" s="25"/>
      <c r="B81" s="26"/>
      <c r="C81" s="26"/>
      <c r="D81" s="26"/>
      <c r="E81" s="197" t="str">
        <f>IF(OR('Daten-Eingabe'!$G$23="",'Daten-Eingabe'!$G$23=0),"",'Daten-Eingabe'!$G$22/'Daten-Eingabe'!$G$23)</f>
        <v/>
      </c>
      <c r="F81" s="30" t="s">
        <v>22</v>
      </c>
      <c r="G81" s="230" t="str">
        <f>IF('Daten-Eingabe'!$G$34="","",'Daten-Eingabe'!$G$34)</f>
        <v/>
      </c>
      <c r="H81" s="173"/>
      <c r="I81" s="281" t="str">
        <f>IF($G$81&gt;1000000,"NEIN",IF($G$81="","NEIN",IF($G$81&lt;$E$81,"NEIN","JA")))</f>
        <v>NEIN</v>
      </c>
    </row>
    <row r="82" spans="1:9" s="25" customFormat="1" ht="18" customHeight="1">
      <c r="B82" s="26"/>
      <c r="C82" s="26"/>
      <c r="D82" s="26"/>
      <c r="E82" s="26"/>
      <c r="F82" s="26"/>
      <c r="G82" s="26"/>
      <c r="H82" s="26"/>
      <c r="I82" s="27"/>
    </row>
    <row r="83" spans="1:9">
      <c r="A83" s="141" t="s">
        <v>140</v>
      </c>
      <c r="B83" s="4"/>
      <c r="C83" s="2"/>
      <c r="D83" s="2"/>
      <c r="E83" s="59">
        <f>'Daten-Eingabe'!D52</f>
        <v>38317</v>
      </c>
      <c r="F83" s="3"/>
      <c r="G83" s="2"/>
      <c r="H83" s="2"/>
      <c r="I83" s="58" t="s">
        <v>130</v>
      </c>
    </row>
    <row r="84" spans="1:9">
      <c r="A84" s="57" t="s">
        <v>129</v>
      </c>
      <c r="C84" s="1"/>
      <c r="D84" s="1"/>
      <c r="E84" s="1"/>
      <c r="F84" s="1"/>
      <c r="G84" s="1"/>
      <c r="H84" s="1"/>
      <c r="I84" s="1"/>
    </row>
  </sheetData>
  <mergeCells count="9">
    <mergeCell ref="G4:I4"/>
    <mergeCell ref="D35:E35"/>
    <mergeCell ref="A33:F33"/>
    <mergeCell ref="D71:E71"/>
    <mergeCell ref="D70:E70"/>
    <mergeCell ref="D48:E48"/>
    <mergeCell ref="D53:E53"/>
    <mergeCell ref="D67:E67"/>
    <mergeCell ref="D68:E68"/>
  </mergeCells>
  <phoneticPr fontId="0" type="noConversion"/>
  <conditionalFormatting sqref="I10">
    <cfRule type="cellIs" dxfId="4" priority="1" stopIfTrue="1" operator="equal">
      <formula>"NEIN"</formula>
    </cfRule>
  </conditionalFormatting>
  <conditionalFormatting sqref="I69">
    <cfRule type="cellIs" dxfId="3" priority="2" stopIfTrue="1" operator="equal">
      <formula>"NEIN"</formula>
    </cfRule>
    <cfRule type="cellIs" dxfId="2" priority="3" stopIfTrue="1" operator="equal">
      <formula>""</formula>
    </cfRule>
  </conditionalFormatting>
  <conditionalFormatting sqref="I9 I14:I15 I20 I26:I28 I35 I41:I43 I48 I58 I63 I68 I71 I76 I81">
    <cfRule type="cellIs" dxfId="1" priority="4" stopIfTrue="1" operator="equal">
      <formula>"NEIN"</formula>
    </cfRule>
    <cfRule type="cellIs" dxfId="0" priority="5" stopIfTrue="1" operator="equal">
      <formula>""</formula>
    </cfRule>
  </conditionalFormatting>
  <pageMargins left="0.78740157480314965" right="0.19685039370078741" top="0.59055118110236227" bottom="0.39370078740157483" header="0.51181102362204722" footer="0.51181102362204722"/>
  <pageSetup paperSize="9"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01"/>
  <dimension ref="A2:A10"/>
  <sheetViews>
    <sheetView workbookViewId="0">
      <selection activeCell="G38" sqref="G38:G39"/>
    </sheetView>
  </sheetViews>
  <sheetFormatPr baseColWidth="10" defaultRowHeight="12.75"/>
  <cols>
    <col min="1" max="1" width="11.42578125" style="306"/>
  </cols>
  <sheetData>
    <row r="2" spans="1:1">
      <c r="A2" s="306" t="s">
        <v>105</v>
      </c>
    </row>
    <row r="3" spans="1:1">
      <c r="A3" s="306" t="s">
        <v>119</v>
      </c>
    </row>
    <row r="4" spans="1:1">
      <c r="A4" s="306" t="s">
        <v>120</v>
      </c>
    </row>
    <row r="5" spans="1:1">
      <c r="A5" s="306" t="s">
        <v>106</v>
      </c>
    </row>
    <row r="6" spans="1:1">
      <c r="A6" s="306" t="s">
        <v>107</v>
      </c>
    </row>
    <row r="10" spans="1:1">
      <c r="A10" s="306">
        <v>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79</vt:i4>
      </vt:variant>
    </vt:vector>
  </HeadingPairs>
  <TitlesOfParts>
    <vt:vector size="88" baseType="lpstr">
      <vt:lpstr>EVP</vt:lpstr>
      <vt:lpstr>Start</vt:lpstr>
      <vt:lpstr>Daten-Eingabe</vt:lpstr>
      <vt:lpstr>Einbereichswaage</vt:lpstr>
      <vt:lpstr>Zweibereichswaage</vt:lpstr>
      <vt:lpstr>Dreibereichswaage</vt:lpstr>
      <vt:lpstr>Zweiteilungswaage</vt:lpstr>
      <vt:lpstr>Dreiteilungswaage</vt:lpstr>
      <vt:lpstr>Tabelle1</vt:lpstr>
      <vt:lpstr>dienststelle</vt:lpstr>
      <vt:lpstr>dienststelle.name</vt:lpstr>
      <vt:lpstr>'Daten-Eingabe'!Druckbereich</vt:lpstr>
      <vt:lpstr>Dreibereichswaage!Druckbereich</vt:lpstr>
      <vt:lpstr>Dreiteilungswaage!Druckbereich</vt:lpstr>
      <vt:lpstr>Einbereichswaage!Druckbereich</vt:lpstr>
      <vt:lpstr>Zweibereichswaage!Druckbereich</vt:lpstr>
      <vt:lpstr>Zweiteilungswaage!Druckbereich</vt:lpstr>
      <vt:lpstr>ereignis.geprüft</vt:lpstr>
      <vt:lpstr>ereignis.geprüft_von</vt:lpstr>
      <vt:lpstr>ereignis.nächste_prüfung</vt:lpstr>
      <vt:lpstr>karteifeld.baujahr</vt:lpstr>
      <vt:lpstr>karteifeld.d_1</vt:lpstr>
      <vt:lpstr>karteifeld.d_2</vt:lpstr>
      <vt:lpstr>karteifeld.d_3</vt:lpstr>
      <vt:lpstr>karteifeld.e_1</vt:lpstr>
      <vt:lpstr>karteifeld.e_2</vt:lpstr>
      <vt:lpstr>karteifeld.e_3</vt:lpstr>
      <vt:lpstr>karteifeld.einheit</vt:lpstr>
      <vt:lpstr>karteifeld.genauigkeitsklasse</vt:lpstr>
      <vt:lpstr>karteifeld.hersteller</vt:lpstr>
      <vt:lpstr>karteifeld.identnummer</vt:lpstr>
      <vt:lpstr>karteifeld.kenngröße</vt:lpstr>
      <vt:lpstr>karteifeld.kundenidentnr</vt:lpstr>
      <vt:lpstr>karteifeld.max_2</vt:lpstr>
      <vt:lpstr>karteifeld.max_3</vt:lpstr>
      <vt:lpstr>karteifeld.messgeräteart</vt:lpstr>
      <vt:lpstr>karteifeld.min_1</vt:lpstr>
      <vt:lpstr>karteifeld.min_2</vt:lpstr>
      <vt:lpstr>karteifeld.min_3</vt:lpstr>
      <vt:lpstr>karteifeld.teilung</vt:lpstr>
      <vt:lpstr>karteifeld.teilungswert</vt:lpstr>
      <vt:lpstr>karteifeld.typ</vt:lpstr>
      <vt:lpstr>karteifeld.zulassung</vt:lpstr>
      <vt:lpstr>letzte_prüfung</vt:lpstr>
      <vt:lpstr>mitarbeiter.name</vt:lpstr>
      <vt:lpstr>nächste_prüfung</vt:lpstr>
      <vt:lpstr>prüfmittel.ereignis.geprüft</vt:lpstr>
      <vt:lpstr>prüfmittel.ereignis.geprüft_von</vt:lpstr>
      <vt:lpstr>prüfmittel.ereignis.nächste_prüfung</vt:lpstr>
      <vt:lpstr>prüfmittel.prüfmittelfeld.genauigkeitsklasse</vt:lpstr>
      <vt:lpstr>prüfmittel.prüfmittelfeld.hersteller</vt:lpstr>
      <vt:lpstr>prüfmittel.prüfmittelfeld.identnummer</vt:lpstr>
      <vt:lpstr>prüfmittel.prüfmittelfeld.kundenidentnr</vt:lpstr>
      <vt:lpstr>prüfmittel.prüfmittelfeld.typ</vt:lpstr>
      <vt:lpstr>prüfmittel.prüfmittelfeld.vwb_größe1</vt:lpstr>
      <vt:lpstr>prüfmittel.prüfmittelfeld.vwb_max1</vt:lpstr>
      <vt:lpstr>prüfmittel.prüfmittelfeld.vwb_min1</vt:lpstr>
      <vt:lpstr>prüfmittel.prüfmittelfeld.vwb_teilung1</vt:lpstr>
      <vt:lpstr>rechnungsempfaenger.anrede</vt:lpstr>
      <vt:lpstr>rechnungsempfaenger.ansprechpartner</vt:lpstr>
      <vt:lpstr>rechnungsempfaenger.fax</vt:lpstr>
      <vt:lpstr>rechnungsempfaenger.hausnummer</vt:lpstr>
      <vt:lpstr>rechnungsempfaenger.kundenname_1</vt:lpstr>
      <vt:lpstr>rechnungsempfaenger.kundenname_2</vt:lpstr>
      <vt:lpstr>rechnungsempfaenger.kundenname_3</vt:lpstr>
      <vt:lpstr>rechnungsempfaenger.kundennr</vt:lpstr>
      <vt:lpstr>rechnungsempfaenger.ort</vt:lpstr>
      <vt:lpstr>rechnungsempfaenger.plz</vt:lpstr>
      <vt:lpstr>rechnungsempfaenger.strasse</vt:lpstr>
      <vt:lpstr>rechnungsempfaenger.telefon</vt:lpstr>
      <vt:lpstr>rechnungsempfaenger.titel</vt:lpstr>
      <vt:lpstr>rechnungsempfaenger.vorname</vt:lpstr>
      <vt:lpstr>standort.anrede</vt:lpstr>
      <vt:lpstr>standort.ansprechpartner</vt:lpstr>
      <vt:lpstr>standort.fax</vt:lpstr>
      <vt:lpstr>standort.hausnummer</vt:lpstr>
      <vt:lpstr>standort.kundenname_1</vt:lpstr>
      <vt:lpstr>standort.kundenname_2</vt:lpstr>
      <vt:lpstr>standort.kundenname_3</vt:lpstr>
      <vt:lpstr>standort.kundennr</vt:lpstr>
      <vt:lpstr>standort.ort</vt:lpstr>
      <vt:lpstr>standort.plz</vt:lpstr>
      <vt:lpstr>standort.strasse</vt:lpstr>
      <vt:lpstr>standort.telefon</vt:lpstr>
      <vt:lpstr>standort.titel</vt:lpstr>
      <vt:lpstr>standort.vorname</vt:lpstr>
      <vt:lpstr>systemparameter.datum_heute</vt:lpstr>
      <vt:lpstr>Waagenart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2023-01-25T13:59:51Z</dcterms:created>
  <dcterms:modified xsi:type="dcterms:W3CDTF">2023-01-25T14:00:28Z</dcterms:modified>
</cp:coreProperties>
</file>